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2.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5" windowWidth="20730" windowHeight="11745" tabRatio="894"/>
  </bookViews>
  <sheets>
    <sheet name="○表紙" sheetId="2" r:id="rId1"/>
    <sheet name="○調査表１" sheetId="3" r:id="rId2"/>
    <sheet name="○調査表２" sheetId="4" r:id="rId3"/>
    <sheet name="○調査表３" sheetId="5" r:id="rId4"/>
    <sheet name="○調査表４" sheetId="6" r:id="rId5"/>
    <sheet name="○調査表５" sheetId="7" r:id="rId6"/>
    <sheet name="○調査表６" sheetId="28" r:id="rId7"/>
    <sheet name="○資料１" sheetId="9" r:id="rId8"/>
    <sheet name="○資料２" sheetId="10" r:id="rId9"/>
    <sheet name="○資料３" sheetId="11" r:id="rId10"/>
    <sheet name="○資料４" sheetId="12" r:id="rId11"/>
    <sheet name="○資料５" sheetId="13" r:id="rId12"/>
    <sheet name="○推計１" sheetId="15" r:id="rId13"/>
    <sheet name="○推計２" sheetId="16" r:id="rId14"/>
    <sheet name="○推計３" sheetId="17" r:id="rId15"/>
    <sheet name="○推計４（集計）" sheetId="18" r:id="rId16"/>
    <sheet name="○参考１(R元)" sheetId="20" r:id="rId17"/>
    <sheet name="○参考１(R２)" sheetId="21" r:id="rId18"/>
    <sheet name="○参考１(R３)" sheetId="22" r:id="rId19"/>
    <sheet name="○参考１(R４)" sheetId="23" r:id="rId20"/>
    <sheet name="○参考１(R５)" sheetId="24" r:id="rId21"/>
    <sheet name="○参考１(集計)" sheetId="25" r:id="rId22"/>
    <sheet name="○参考２" sheetId="26" r:id="rId23"/>
    <sheet name="○参考３" sheetId="27" r:id="rId24"/>
    <sheet name="○参考４" sheetId="29" r:id="rId25"/>
  </sheets>
  <definedNames>
    <definedName name="_xlnm.Print_Area" localSheetId="17">'○参考１(R２)'!$B$1:$AE$92</definedName>
    <definedName name="_xlnm.Print_Area" localSheetId="18">'○参考１(R３)'!$B$1:$AE$92</definedName>
    <definedName name="_xlnm.Print_Area" localSheetId="19">'○参考１(R４)'!$B$1:$AE$92</definedName>
    <definedName name="_xlnm.Print_Area" localSheetId="20">'○参考１(R５)'!$B$1:$AE$92</definedName>
    <definedName name="_xlnm.Print_Area" localSheetId="16">'○参考１(R元)'!$B$1:$AE$92</definedName>
    <definedName name="_xlnm.Print_Area" localSheetId="21">'○参考１(集計)'!$B$1:$AE$92</definedName>
    <definedName name="_xlnm.Print_Area" localSheetId="22">○参考２!$C$1:$AG$86</definedName>
    <definedName name="_xlnm.Print_Area" localSheetId="23">○参考３!$B$1:$L$52</definedName>
    <definedName name="_xlnm.Print_Area" localSheetId="7">○資料１!$C$1:$S$30</definedName>
    <definedName name="_xlnm.Print_Area" localSheetId="8">○資料２!$B$2:$Q$33</definedName>
    <definedName name="_xlnm.Print_Area" localSheetId="9">○資料３!$B$1:$O$42</definedName>
    <definedName name="_xlnm.Print_Area" localSheetId="10">○資料４!$B$1:$N$21</definedName>
    <definedName name="_xlnm.Print_Area" localSheetId="11">○資料５!$B$1:$X$18</definedName>
    <definedName name="_xlnm.Print_Area" localSheetId="12">○推計１!$C$1:$N$198</definedName>
    <definedName name="_xlnm.Print_Area" localSheetId="13">○推計２!$C$1:$Q$131</definedName>
    <definedName name="_xlnm.Print_Area" localSheetId="14">○推計３!$B$1:$Q$411</definedName>
    <definedName name="_xlnm.Print_Area" localSheetId="1">○調査表１!$A$1:$R$26</definedName>
    <definedName name="_xlnm.Print_Area" localSheetId="2">○調査表２!$B$1:$T$91</definedName>
    <definedName name="_xlnm.Print_Area" localSheetId="3">○調査表３!$B$1:$V$28</definedName>
    <definedName name="_xlnm.Print_Area" localSheetId="4">○調査表４!$B$1:$AE$28</definedName>
    <definedName name="_xlnm.Print_Area" localSheetId="5">○調査表５!$C$1:$X$26</definedName>
    <definedName name="_xlnm.Print_Area" localSheetId="0">○表紙!$A$2:$K$29</definedName>
    <definedName name="_xlnm.Print_Titles" localSheetId="17">'○参考１(R２)'!$1:$7</definedName>
    <definedName name="_xlnm.Print_Titles" localSheetId="18">'○参考１(R３)'!$1:$7</definedName>
    <definedName name="_xlnm.Print_Titles" localSheetId="19">'○参考１(R４)'!$1:$7</definedName>
    <definedName name="_xlnm.Print_Titles" localSheetId="20">'○参考１(R５)'!$1:$7</definedName>
    <definedName name="_xlnm.Print_Titles" localSheetId="16">'○参考１(R元)'!$1:$7</definedName>
    <definedName name="_xlnm.Print_Titles" localSheetId="21">'○参考１(集計)'!$1:$7</definedName>
  </definedNames>
  <calcPr calcId="145621"/>
</workbook>
</file>

<file path=xl/calcChain.xml><?xml version="1.0" encoding="utf-8"?>
<calcChain xmlns="http://schemas.openxmlformats.org/spreadsheetml/2006/main">
  <c r="P101" i="17" l="1"/>
  <c r="P100" i="17"/>
  <c r="P99" i="17"/>
  <c r="P95" i="17"/>
  <c r="G17" i="11" l="1"/>
  <c r="H17" i="11"/>
  <c r="I17" i="11"/>
  <c r="J17" i="11"/>
  <c r="K17" i="11"/>
  <c r="K29" i="11" s="1"/>
  <c r="L17" i="11"/>
  <c r="M17" i="11"/>
  <c r="N17" i="11"/>
  <c r="F17" i="11"/>
  <c r="G40" i="11"/>
  <c r="F40" i="11"/>
  <c r="G35" i="11"/>
  <c r="H35" i="11"/>
  <c r="I35" i="11"/>
  <c r="J35" i="11"/>
  <c r="K35" i="11"/>
  <c r="L35" i="11"/>
  <c r="M35" i="11"/>
  <c r="N35" i="11"/>
  <c r="F35" i="11"/>
  <c r="G30" i="11"/>
  <c r="H30" i="11"/>
  <c r="H40" i="11" s="1"/>
  <c r="I30" i="11"/>
  <c r="I40" i="11" s="1"/>
  <c r="J30" i="11"/>
  <c r="J40" i="11" s="1"/>
  <c r="K30" i="11"/>
  <c r="K40" i="11" s="1"/>
  <c r="L30" i="11"/>
  <c r="M30" i="11"/>
  <c r="N30" i="11"/>
  <c r="N40" i="11" s="1"/>
  <c r="F30" i="11"/>
  <c r="G29" i="11"/>
  <c r="H29" i="11"/>
  <c r="F29" i="11"/>
  <c r="G21" i="11"/>
  <c r="H21" i="11"/>
  <c r="I21" i="11"/>
  <c r="I29" i="11" s="1"/>
  <c r="J21" i="11"/>
  <c r="K21" i="11"/>
  <c r="L21" i="11"/>
  <c r="M21" i="11"/>
  <c r="M29" i="11" s="1"/>
  <c r="N21" i="11"/>
  <c r="N29" i="11" s="1"/>
  <c r="F21" i="11"/>
  <c r="G16" i="11"/>
  <c r="F16" i="11"/>
  <c r="G10" i="11"/>
  <c r="H10" i="11"/>
  <c r="H16" i="11" s="1"/>
  <c r="I10" i="11"/>
  <c r="I16" i="11" s="1"/>
  <c r="J10" i="11"/>
  <c r="J16" i="11" s="1"/>
  <c r="K10" i="11"/>
  <c r="K16" i="11" s="1"/>
  <c r="L10" i="11"/>
  <c r="L16" i="11" s="1"/>
  <c r="M10" i="11"/>
  <c r="M16" i="11" s="1"/>
  <c r="N10" i="11"/>
  <c r="N16" i="11" s="1"/>
  <c r="F10" i="11"/>
  <c r="M40" i="11" l="1"/>
  <c r="L40" i="11"/>
  <c r="L29" i="11"/>
  <c r="J29" i="11"/>
  <c r="G16" i="6"/>
  <c r="G12" i="6"/>
  <c r="J5" i="29" l="1"/>
  <c r="I5" i="29"/>
  <c r="H5" i="29"/>
  <c r="G5" i="29"/>
  <c r="F5" i="29"/>
  <c r="E5" i="29"/>
  <c r="D5" i="29"/>
  <c r="C5" i="29"/>
  <c r="B5" i="29"/>
  <c r="L4" i="25"/>
  <c r="L4" i="24"/>
  <c r="L4" i="23"/>
  <c r="L4" i="22"/>
  <c r="L4" i="21"/>
  <c r="M3" i="28"/>
  <c r="L3" i="28"/>
  <c r="K3" i="28"/>
  <c r="J3" i="28"/>
  <c r="I3" i="28"/>
  <c r="H3" i="28"/>
  <c r="G3" i="28"/>
  <c r="F3" i="28"/>
  <c r="E3" i="28"/>
  <c r="W3" i="7"/>
  <c r="U3" i="7"/>
  <c r="S3" i="7"/>
  <c r="Q3" i="7"/>
  <c r="O3" i="7"/>
  <c r="M3" i="7"/>
  <c r="K3" i="7"/>
  <c r="I3" i="7"/>
  <c r="G3" i="7"/>
  <c r="AC3" i="6"/>
  <c r="Z3" i="6"/>
  <c r="W3" i="6"/>
  <c r="T3" i="6"/>
  <c r="Q3" i="6"/>
  <c r="N3" i="6"/>
  <c r="K3" i="6"/>
  <c r="H3" i="6"/>
  <c r="E3" i="6"/>
  <c r="E71" i="15" l="1"/>
  <c r="E38" i="15"/>
  <c r="F5" i="9"/>
  <c r="F27" i="10"/>
  <c r="R73" i="4"/>
  <c r="Q73" i="4"/>
  <c r="P73" i="4"/>
  <c r="O73" i="4"/>
  <c r="N73" i="4"/>
  <c r="M73" i="4"/>
  <c r="L73" i="4"/>
  <c r="K73" i="4"/>
  <c r="R64" i="4"/>
  <c r="Q64" i="4"/>
  <c r="P64" i="4"/>
  <c r="O64" i="4"/>
  <c r="N64" i="4"/>
  <c r="M64" i="4"/>
  <c r="L64" i="4"/>
  <c r="K64" i="4"/>
  <c r="R54" i="4"/>
  <c r="Q54" i="4"/>
  <c r="P54" i="4"/>
  <c r="O54" i="4"/>
  <c r="N54" i="4"/>
  <c r="M54" i="4"/>
  <c r="L54" i="4"/>
  <c r="K54" i="4"/>
  <c r="R49" i="4"/>
  <c r="Q49" i="4"/>
  <c r="P49" i="4"/>
  <c r="O49" i="4"/>
  <c r="N49" i="4"/>
  <c r="M49" i="4"/>
  <c r="L49" i="4"/>
  <c r="K49" i="4"/>
  <c r="R38" i="4"/>
  <c r="Q38" i="4"/>
  <c r="P38" i="4"/>
  <c r="O38" i="4"/>
  <c r="N38" i="4"/>
  <c r="M38" i="4"/>
  <c r="L38" i="4"/>
  <c r="K38" i="4"/>
  <c r="R33" i="4"/>
  <c r="Q33" i="4"/>
  <c r="P33" i="4"/>
  <c r="O33" i="4"/>
  <c r="N33" i="4"/>
  <c r="M33" i="4"/>
  <c r="L33" i="4"/>
  <c r="K33" i="4"/>
  <c r="I42" i="17" l="1"/>
  <c r="B17" i="29"/>
  <c r="C17" i="27"/>
  <c r="J3" i="26"/>
  <c r="M3" i="26" s="1"/>
  <c r="V3" i="26" s="1"/>
  <c r="Y3" i="26" s="1"/>
  <c r="AB3" i="26" s="1"/>
  <c r="AE3" i="26" s="1"/>
  <c r="L8" i="25"/>
  <c r="P4" i="25"/>
  <c r="T4" i="25" s="1"/>
  <c r="X4" i="25" s="1"/>
  <c r="AB4" i="25" s="1"/>
  <c r="P4" i="24"/>
  <c r="T4" i="24" s="1"/>
  <c r="X4" i="24" s="1"/>
  <c r="AB4" i="24" s="1"/>
  <c r="P4" i="23"/>
  <c r="T4" i="23" s="1"/>
  <c r="X4" i="23" s="1"/>
  <c r="AB4" i="23" s="1"/>
  <c r="P4" i="22"/>
  <c r="T4" i="22" s="1"/>
  <c r="X4" i="22" s="1"/>
  <c r="AB4" i="22" s="1"/>
  <c r="P4" i="21"/>
  <c r="T4" i="21" s="1"/>
  <c r="X4" i="21" s="1"/>
  <c r="AB4" i="21" s="1"/>
  <c r="P4" i="20"/>
  <c r="T4" i="20" s="1"/>
  <c r="X4" i="20" s="1"/>
  <c r="AB4" i="20" s="1"/>
  <c r="J27" i="10"/>
  <c r="L27" i="10" s="1"/>
  <c r="N27" i="10" s="1"/>
  <c r="P27" i="10" s="1"/>
  <c r="I113" i="17" l="1"/>
  <c r="I181" i="17"/>
  <c r="P9" i="17"/>
  <c r="C28" i="27"/>
  <c r="D28" i="27"/>
  <c r="E28" i="27"/>
  <c r="F28" i="27"/>
  <c r="G28" i="27"/>
  <c r="H28" i="27"/>
  <c r="I28" i="27"/>
  <c r="J28" i="27"/>
  <c r="K28" i="27"/>
  <c r="J4" i="10"/>
  <c r="L4" i="10" s="1"/>
  <c r="N4" i="10" s="1"/>
  <c r="P4" i="10" s="1"/>
  <c r="F18" i="10" l="1"/>
  <c r="F23" i="10" s="1"/>
  <c r="Q22" i="10"/>
  <c r="O22" i="10"/>
  <c r="M22" i="10"/>
  <c r="K22" i="10"/>
  <c r="I22" i="10"/>
  <c r="Q14" i="10"/>
  <c r="O14" i="10"/>
  <c r="M14" i="10"/>
  <c r="K14" i="10"/>
  <c r="I14" i="10"/>
  <c r="G8" i="7" l="1"/>
  <c r="V19" i="16"/>
  <c r="V18" i="16"/>
  <c r="X7" i="7"/>
  <c r="F39" i="27" l="1"/>
  <c r="G39" i="27"/>
  <c r="H39" i="27"/>
  <c r="I39" i="27"/>
  <c r="J39" i="27"/>
  <c r="AE91" i="25"/>
  <c r="AD91" i="25"/>
  <c r="AC91" i="25"/>
  <c r="AB91" i="25"/>
  <c r="AA91" i="25"/>
  <c r="Z91" i="25"/>
  <c r="Y91" i="25"/>
  <c r="X91" i="25"/>
  <c r="W91" i="25"/>
  <c r="V91" i="25"/>
  <c r="U91" i="25"/>
  <c r="T91" i="25"/>
  <c r="S91" i="25"/>
  <c r="R91" i="25"/>
  <c r="Q91" i="25"/>
  <c r="P91" i="25"/>
  <c r="O91" i="25"/>
  <c r="N91" i="25"/>
  <c r="M91" i="25"/>
  <c r="L91" i="25"/>
  <c r="K91" i="25"/>
  <c r="J91" i="25"/>
  <c r="AE90" i="25"/>
  <c r="AD90" i="25"/>
  <c r="AC90" i="25"/>
  <c r="AB90" i="25"/>
  <c r="AA90" i="25"/>
  <c r="Z90" i="25"/>
  <c r="Y90" i="25"/>
  <c r="X90" i="25"/>
  <c r="W90" i="25"/>
  <c r="V90" i="25"/>
  <c r="U90" i="25"/>
  <c r="T90" i="25"/>
  <c r="S90" i="25"/>
  <c r="R90" i="25"/>
  <c r="Q90" i="25"/>
  <c r="P90" i="25"/>
  <c r="O90" i="25"/>
  <c r="N90" i="25"/>
  <c r="M90" i="25"/>
  <c r="L90" i="25"/>
  <c r="K90" i="25"/>
  <c r="J90" i="25"/>
  <c r="AE89" i="25"/>
  <c r="AD89" i="25"/>
  <c r="AC89" i="25"/>
  <c r="AB89" i="25"/>
  <c r="AA89" i="25"/>
  <c r="Z89" i="25"/>
  <c r="Y89" i="25"/>
  <c r="X89" i="25"/>
  <c r="W89" i="25"/>
  <c r="V89" i="25"/>
  <c r="U89" i="25"/>
  <c r="T89" i="25"/>
  <c r="S89" i="25"/>
  <c r="R89" i="25"/>
  <c r="Q89" i="25"/>
  <c r="P89" i="25"/>
  <c r="O89" i="25"/>
  <c r="N89" i="25"/>
  <c r="M89" i="25"/>
  <c r="L89" i="25"/>
  <c r="K89" i="25"/>
  <c r="J89" i="25"/>
  <c r="AE88" i="25"/>
  <c r="AD88" i="25"/>
  <c r="AC88" i="25"/>
  <c r="AB88" i="25"/>
  <c r="AA88" i="25"/>
  <c r="Z88" i="25"/>
  <c r="Y88" i="25"/>
  <c r="X88" i="25"/>
  <c r="W88" i="25"/>
  <c r="V88" i="25"/>
  <c r="U88" i="25"/>
  <c r="T88" i="25"/>
  <c r="S88" i="25"/>
  <c r="R88" i="25"/>
  <c r="Q88" i="25"/>
  <c r="P88" i="25"/>
  <c r="O88" i="25"/>
  <c r="N88" i="25"/>
  <c r="M88" i="25"/>
  <c r="L88" i="25"/>
  <c r="K88" i="25"/>
  <c r="J88" i="25"/>
  <c r="AE87" i="25"/>
  <c r="AD87" i="25"/>
  <c r="AC87" i="25"/>
  <c r="AB87" i="25"/>
  <c r="AA87" i="25"/>
  <c r="Z87" i="25"/>
  <c r="Y87" i="25"/>
  <c r="X87" i="25"/>
  <c r="W87" i="25"/>
  <c r="V87" i="25"/>
  <c r="U87" i="25"/>
  <c r="T87" i="25"/>
  <c r="S87" i="25"/>
  <c r="R87" i="25"/>
  <c r="Q87" i="25"/>
  <c r="P87" i="25"/>
  <c r="O87" i="25"/>
  <c r="N87" i="25"/>
  <c r="M87" i="25"/>
  <c r="L87" i="25"/>
  <c r="K87" i="25"/>
  <c r="J87" i="25"/>
  <c r="AE86" i="25"/>
  <c r="AD86" i="25"/>
  <c r="AC86" i="25"/>
  <c r="AB86" i="25"/>
  <c r="AA86" i="25"/>
  <c r="Z86" i="25"/>
  <c r="Y86" i="25"/>
  <c r="X86" i="25"/>
  <c r="W86" i="25"/>
  <c r="V86" i="25"/>
  <c r="U86" i="25"/>
  <c r="T86" i="25"/>
  <c r="S86" i="25"/>
  <c r="R86" i="25"/>
  <c r="Q86" i="25"/>
  <c r="P86" i="25"/>
  <c r="O86" i="25"/>
  <c r="N86" i="25"/>
  <c r="M86" i="25"/>
  <c r="L86" i="25"/>
  <c r="K86" i="25"/>
  <c r="J86" i="25"/>
  <c r="AE84" i="25"/>
  <c r="AD84" i="25"/>
  <c r="AC84" i="25"/>
  <c r="AB84" i="25"/>
  <c r="AA84" i="25"/>
  <c r="Z84" i="25"/>
  <c r="Y84" i="25"/>
  <c r="X84" i="25"/>
  <c r="W84" i="25"/>
  <c r="V84" i="25"/>
  <c r="U84" i="25"/>
  <c r="T84" i="25"/>
  <c r="S84" i="25"/>
  <c r="R84" i="25"/>
  <c r="Q84" i="25"/>
  <c r="P84" i="25"/>
  <c r="O84" i="25"/>
  <c r="N84" i="25"/>
  <c r="M84" i="25"/>
  <c r="L84" i="25"/>
  <c r="K84" i="25"/>
  <c r="J84" i="25"/>
  <c r="AE83" i="25"/>
  <c r="AD83" i="25"/>
  <c r="AC83" i="25"/>
  <c r="AB83" i="25"/>
  <c r="AA83" i="25"/>
  <c r="Z83" i="25"/>
  <c r="Y83" i="25"/>
  <c r="X83" i="25"/>
  <c r="W83" i="25"/>
  <c r="V83" i="25"/>
  <c r="U83" i="25"/>
  <c r="T83" i="25"/>
  <c r="S83" i="25"/>
  <c r="R83" i="25"/>
  <c r="Q83" i="25"/>
  <c r="P83" i="25"/>
  <c r="O83" i="25"/>
  <c r="N83" i="25"/>
  <c r="M83" i="25"/>
  <c r="L83" i="25"/>
  <c r="K83" i="25"/>
  <c r="J83" i="25"/>
  <c r="AE82" i="25"/>
  <c r="AD82" i="25"/>
  <c r="AC82" i="25"/>
  <c r="AB82" i="25"/>
  <c r="AA82" i="25"/>
  <c r="Z82" i="25"/>
  <c r="Y82" i="25"/>
  <c r="X82" i="25"/>
  <c r="W82" i="25"/>
  <c r="V82" i="25"/>
  <c r="U82" i="25"/>
  <c r="T82" i="25"/>
  <c r="S82" i="25"/>
  <c r="R82" i="25"/>
  <c r="Q82" i="25"/>
  <c r="P82" i="25"/>
  <c r="O82" i="25"/>
  <c r="N82" i="25"/>
  <c r="M82" i="25"/>
  <c r="L82" i="25"/>
  <c r="K82" i="25"/>
  <c r="J82" i="25"/>
  <c r="AE79" i="25"/>
  <c r="AD79" i="25"/>
  <c r="AC79" i="25"/>
  <c r="AB79" i="25"/>
  <c r="AA79" i="25"/>
  <c r="Z79" i="25"/>
  <c r="Y79" i="25"/>
  <c r="X79" i="25"/>
  <c r="W79" i="25"/>
  <c r="V79" i="25"/>
  <c r="U79" i="25"/>
  <c r="T79" i="25"/>
  <c r="S79" i="25"/>
  <c r="R79" i="25"/>
  <c r="Q79" i="25"/>
  <c r="P79" i="25"/>
  <c r="O79" i="25"/>
  <c r="N79" i="25"/>
  <c r="M79" i="25"/>
  <c r="L79" i="25"/>
  <c r="K79" i="25"/>
  <c r="J79" i="25"/>
  <c r="AE85" i="24"/>
  <c r="AD85" i="24"/>
  <c r="AC85" i="24"/>
  <c r="AB85" i="24"/>
  <c r="AA85" i="24"/>
  <c r="Z85" i="24"/>
  <c r="Y85" i="24"/>
  <c r="X85" i="24"/>
  <c r="W85" i="24"/>
  <c r="V85" i="24"/>
  <c r="U85" i="24"/>
  <c r="T85" i="24"/>
  <c r="S85" i="24"/>
  <c r="R85" i="24"/>
  <c r="Q85" i="24"/>
  <c r="P85" i="24"/>
  <c r="O85" i="24"/>
  <c r="N85" i="24"/>
  <c r="M85" i="24"/>
  <c r="L85" i="24"/>
  <c r="K85" i="24"/>
  <c r="J85" i="24"/>
  <c r="AE80" i="24"/>
  <c r="AD80" i="24"/>
  <c r="AC80" i="24"/>
  <c r="AB80" i="24"/>
  <c r="AA80" i="24"/>
  <c r="Z80" i="24"/>
  <c r="Y80" i="24"/>
  <c r="X80" i="24"/>
  <c r="W80" i="24"/>
  <c r="V80" i="24"/>
  <c r="U80" i="24"/>
  <c r="T80" i="24"/>
  <c r="S80" i="24"/>
  <c r="R80" i="24"/>
  <c r="Q80" i="24"/>
  <c r="P80" i="24"/>
  <c r="O80" i="24"/>
  <c r="N80" i="24"/>
  <c r="M80" i="24"/>
  <c r="L80" i="24"/>
  <c r="K80" i="24"/>
  <c r="J80" i="24"/>
  <c r="AE72" i="24"/>
  <c r="AD72" i="24"/>
  <c r="AC72" i="24"/>
  <c r="AB72" i="24"/>
  <c r="AA72" i="24"/>
  <c r="Z72" i="24"/>
  <c r="Y72" i="24"/>
  <c r="X72" i="24"/>
  <c r="W72" i="24"/>
  <c r="V72" i="24"/>
  <c r="U72" i="24"/>
  <c r="T72" i="24"/>
  <c r="S72" i="24"/>
  <c r="R72" i="24"/>
  <c r="Q72" i="24"/>
  <c r="P72" i="24"/>
  <c r="O72" i="24"/>
  <c r="N72" i="24"/>
  <c r="M72" i="24"/>
  <c r="L72" i="24"/>
  <c r="K72" i="24"/>
  <c r="J72" i="24"/>
  <c r="AE69" i="24"/>
  <c r="AD69" i="24"/>
  <c r="AC69" i="24"/>
  <c r="AB69" i="24"/>
  <c r="AA69" i="24"/>
  <c r="Z69" i="24"/>
  <c r="Y69" i="24"/>
  <c r="X69" i="24"/>
  <c r="W69" i="24"/>
  <c r="V69" i="24"/>
  <c r="U69" i="24"/>
  <c r="T69" i="24"/>
  <c r="S69" i="24"/>
  <c r="R69" i="24"/>
  <c r="Q69" i="24"/>
  <c r="P69" i="24"/>
  <c r="O69" i="24"/>
  <c r="N69" i="24"/>
  <c r="M69" i="24"/>
  <c r="L69" i="24"/>
  <c r="K69" i="24"/>
  <c r="J69" i="24"/>
  <c r="AE65" i="24"/>
  <c r="AD65" i="24"/>
  <c r="AC65" i="24"/>
  <c r="AB65" i="24"/>
  <c r="AA65" i="24"/>
  <c r="Z65" i="24"/>
  <c r="Y65" i="24"/>
  <c r="X65" i="24"/>
  <c r="W65" i="24"/>
  <c r="V65" i="24"/>
  <c r="U65" i="24"/>
  <c r="T65" i="24"/>
  <c r="S65" i="24"/>
  <c r="R65" i="24"/>
  <c r="Q65" i="24"/>
  <c r="P65" i="24"/>
  <c r="O65" i="24"/>
  <c r="N65" i="24"/>
  <c r="M65" i="24"/>
  <c r="L65" i="24"/>
  <c r="K65" i="24"/>
  <c r="J65" i="24"/>
  <c r="AE59" i="24"/>
  <c r="AD59" i="24"/>
  <c r="AC59" i="24"/>
  <c r="AB59" i="24"/>
  <c r="AA59" i="24"/>
  <c r="Z59" i="24"/>
  <c r="Y59" i="24"/>
  <c r="X59" i="24"/>
  <c r="W59" i="24"/>
  <c r="V59" i="24"/>
  <c r="U59" i="24"/>
  <c r="T59" i="24"/>
  <c r="S59" i="24"/>
  <c r="R59" i="24"/>
  <c r="Q59" i="24"/>
  <c r="P59" i="24"/>
  <c r="O59" i="24"/>
  <c r="N59" i="24"/>
  <c r="M59" i="24"/>
  <c r="L59" i="24"/>
  <c r="K59" i="24"/>
  <c r="J59" i="24"/>
  <c r="AE51" i="24"/>
  <c r="AD51" i="24"/>
  <c r="AC51" i="24"/>
  <c r="AB51" i="24"/>
  <c r="AA51" i="24"/>
  <c r="Z51" i="24"/>
  <c r="Y51" i="24"/>
  <c r="X51" i="24"/>
  <c r="W51" i="24"/>
  <c r="V51" i="24"/>
  <c r="U51" i="24"/>
  <c r="T51" i="24"/>
  <c r="S51" i="24"/>
  <c r="R51" i="24"/>
  <c r="Q51" i="24"/>
  <c r="P51" i="24"/>
  <c r="O51" i="24"/>
  <c r="N51" i="24"/>
  <c r="M51" i="24"/>
  <c r="L51" i="24"/>
  <c r="K51" i="24"/>
  <c r="J51" i="24"/>
  <c r="AE43" i="24"/>
  <c r="AD43" i="24"/>
  <c r="AC43" i="24"/>
  <c r="AB43" i="24"/>
  <c r="AA43" i="24"/>
  <c r="Z43" i="24"/>
  <c r="Y43" i="24"/>
  <c r="X43" i="24"/>
  <c r="W43" i="24"/>
  <c r="V43" i="24"/>
  <c r="U43" i="24"/>
  <c r="T43" i="24"/>
  <c r="S43" i="24"/>
  <c r="R43" i="24"/>
  <c r="Q43" i="24"/>
  <c r="P43" i="24"/>
  <c r="O43" i="24"/>
  <c r="N43" i="24"/>
  <c r="M43" i="24"/>
  <c r="L43" i="24"/>
  <c r="K43" i="24"/>
  <c r="J43" i="24"/>
  <c r="AE38" i="24"/>
  <c r="AD38" i="24"/>
  <c r="AC38" i="24"/>
  <c r="AB38" i="24"/>
  <c r="AA38" i="24"/>
  <c r="Z38" i="24"/>
  <c r="Y38" i="24"/>
  <c r="X38" i="24"/>
  <c r="W38" i="24"/>
  <c r="V38" i="24"/>
  <c r="U38" i="24"/>
  <c r="T38" i="24"/>
  <c r="S38" i="24"/>
  <c r="R38" i="24"/>
  <c r="Q38" i="24"/>
  <c r="P38" i="24"/>
  <c r="O38" i="24"/>
  <c r="N38" i="24"/>
  <c r="M38" i="24"/>
  <c r="L38" i="24"/>
  <c r="K38" i="24"/>
  <c r="J38" i="24"/>
  <c r="AE32" i="24"/>
  <c r="AD32" i="24"/>
  <c r="AC32" i="24"/>
  <c r="AB32" i="24"/>
  <c r="AA32" i="24"/>
  <c r="Z32" i="24"/>
  <c r="Y32" i="24"/>
  <c r="X32" i="24"/>
  <c r="W32" i="24"/>
  <c r="V32" i="24"/>
  <c r="U32" i="24"/>
  <c r="T32" i="24"/>
  <c r="S32" i="24"/>
  <c r="R32" i="24"/>
  <c r="Q32" i="24"/>
  <c r="P32" i="24"/>
  <c r="O32" i="24"/>
  <c r="N32" i="24"/>
  <c r="M32" i="24"/>
  <c r="L32" i="24"/>
  <c r="K32" i="24"/>
  <c r="J32" i="24"/>
  <c r="AE29" i="24"/>
  <c r="AE81" i="24"/>
  <c r="AD29" i="24"/>
  <c r="AD81" i="24"/>
  <c r="AC29" i="24"/>
  <c r="AC81" i="24"/>
  <c r="AB29" i="24"/>
  <c r="AB81" i="24"/>
  <c r="AA29" i="24"/>
  <c r="Z29" i="24"/>
  <c r="Z81" i="24" s="1"/>
  <c r="Y29" i="24"/>
  <c r="X29" i="24"/>
  <c r="X81" i="24" s="1"/>
  <c r="W29" i="24"/>
  <c r="V29" i="24"/>
  <c r="V81" i="24" s="1"/>
  <c r="U29" i="24"/>
  <c r="T29" i="24"/>
  <c r="S29" i="24"/>
  <c r="S81" i="24" s="1"/>
  <c r="R29" i="24"/>
  <c r="R81" i="24" s="1"/>
  <c r="Q29" i="24"/>
  <c r="Q81" i="24" s="1"/>
  <c r="P29" i="24"/>
  <c r="O29" i="24"/>
  <c r="N29" i="24"/>
  <c r="N81" i="24" s="1"/>
  <c r="M29" i="24"/>
  <c r="M81" i="24" s="1"/>
  <c r="M92" i="24" s="1"/>
  <c r="L29" i="24"/>
  <c r="K29" i="24"/>
  <c r="J29" i="24"/>
  <c r="J81" i="24" s="1"/>
  <c r="AE23" i="24"/>
  <c r="AD23" i="24"/>
  <c r="AD92" i="24" s="1"/>
  <c r="AC23" i="24"/>
  <c r="AB23" i="24"/>
  <c r="AB92" i="24" s="1"/>
  <c r="AA23" i="24"/>
  <c r="Z23" i="24"/>
  <c r="Y23" i="24"/>
  <c r="X23" i="24"/>
  <c r="W23" i="24"/>
  <c r="V23" i="24"/>
  <c r="U23" i="24"/>
  <c r="T23" i="24"/>
  <c r="S23" i="24"/>
  <c r="S92" i="24" s="1"/>
  <c r="R23" i="24"/>
  <c r="R92" i="24" s="1"/>
  <c r="Q23" i="24"/>
  <c r="P23" i="24"/>
  <c r="O23" i="24"/>
  <c r="N23" i="24"/>
  <c r="M23" i="24"/>
  <c r="L23" i="24"/>
  <c r="K23" i="24"/>
  <c r="J23" i="24"/>
  <c r="J92" i="24" s="1"/>
  <c r="AE85" i="23"/>
  <c r="AD85" i="23"/>
  <c r="AC85" i="23"/>
  <c r="AB85" i="23"/>
  <c r="AA85" i="23"/>
  <c r="Z85" i="23"/>
  <c r="Y85" i="23"/>
  <c r="X85" i="23"/>
  <c r="W85" i="23"/>
  <c r="V85" i="23"/>
  <c r="U85" i="23"/>
  <c r="T85" i="23"/>
  <c r="S85" i="23"/>
  <c r="R85" i="23"/>
  <c r="Q85" i="23"/>
  <c r="P85" i="23"/>
  <c r="O85" i="23"/>
  <c r="N85" i="23"/>
  <c r="M85" i="23"/>
  <c r="L85" i="23"/>
  <c r="K85" i="23"/>
  <c r="J85" i="23"/>
  <c r="AE80" i="23"/>
  <c r="AD80" i="23"/>
  <c r="AC80" i="23"/>
  <c r="AB80" i="23"/>
  <c r="AA80" i="23"/>
  <c r="Z80" i="23"/>
  <c r="Y80" i="23"/>
  <c r="X80" i="23"/>
  <c r="W80" i="23"/>
  <c r="V80" i="23"/>
  <c r="U80" i="23"/>
  <c r="T80" i="23"/>
  <c r="S80" i="23"/>
  <c r="R80" i="23"/>
  <c r="Q80" i="23"/>
  <c r="P80" i="23"/>
  <c r="O80" i="23"/>
  <c r="N80" i="23"/>
  <c r="M80" i="23"/>
  <c r="L80" i="23"/>
  <c r="K80" i="23"/>
  <c r="J80" i="23"/>
  <c r="AE72" i="23"/>
  <c r="AD72" i="23"/>
  <c r="AC72" i="23"/>
  <c r="AB72" i="23"/>
  <c r="AA72" i="23"/>
  <c r="Z72" i="23"/>
  <c r="Y72" i="23"/>
  <c r="X72" i="23"/>
  <c r="W72" i="23"/>
  <c r="V72" i="23"/>
  <c r="U72" i="23"/>
  <c r="T72" i="23"/>
  <c r="S72" i="23"/>
  <c r="R72" i="23"/>
  <c r="Q72" i="23"/>
  <c r="P72" i="23"/>
  <c r="O72" i="23"/>
  <c r="N72" i="23"/>
  <c r="M72" i="23"/>
  <c r="L72" i="23"/>
  <c r="K72" i="23"/>
  <c r="J72" i="23"/>
  <c r="AE69" i="23"/>
  <c r="AD69" i="23"/>
  <c r="AC69" i="23"/>
  <c r="AB69" i="23"/>
  <c r="AA69" i="23"/>
  <c r="Z69" i="23"/>
  <c r="Y69" i="23"/>
  <c r="X69" i="23"/>
  <c r="W69" i="23"/>
  <c r="V69" i="23"/>
  <c r="U69" i="23"/>
  <c r="T69" i="23"/>
  <c r="S69" i="23"/>
  <c r="R69" i="23"/>
  <c r="Q69" i="23"/>
  <c r="P69" i="23"/>
  <c r="O69" i="23"/>
  <c r="N69" i="23"/>
  <c r="M69" i="23"/>
  <c r="L69" i="23"/>
  <c r="K69" i="23"/>
  <c r="J69" i="23"/>
  <c r="AE65" i="23"/>
  <c r="AD65" i="23"/>
  <c r="AC65" i="23"/>
  <c r="AB65" i="23"/>
  <c r="AA65" i="23"/>
  <c r="Z65" i="23"/>
  <c r="Y65" i="23"/>
  <c r="X65" i="23"/>
  <c r="W65" i="23"/>
  <c r="V65" i="23"/>
  <c r="U65" i="23"/>
  <c r="T65" i="23"/>
  <c r="S65" i="23"/>
  <c r="R65" i="23"/>
  <c r="Q65" i="23"/>
  <c r="P65" i="23"/>
  <c r="O65" i="23"/>
  <c r="N65" i="23"/>
  <c r="M65" i="23"/>
  <c r="L65" i="23"/>
  <c r="K65" i="23"/>
  <c r="J65" i="23"/>
  <c r="AE59" i="23"/>
  <c r="AD59" i="23"/>
  <c r="AC59" i="23"/>
  <c r="AB59" i="23"/>
  <c r="AA59" i="23"/>
  <c r="Z59" i="23"/>
  <c r="Y59" i="23"/>
  <c r="X59" i="23"/>
  <c r="W59" i="23"/>
  <c r="V59" i="23"/>
  <c r="U59" i="23"/>
  <c r="T59" i="23"/>
  <c r="S59" i="23"/>
  <c r="R59" i="23"/>
  <c r="Q59" i="23"/>
  <c r="P59" i="23"/>
  <c r="O59" i="23"/>
  <c r="N59" i="23"/>
  <c r="M59" i="23"/>
  <c r="L59" i="23"/>
  <c r="K59" i="23"/>
  <c r="J59" i="23"/>
  <c r="AE51" i="23"/>
  <c r="AD51" i="23"/>
  <c r="AC51" i="23"/>
  <c r="AB51" i="23"/>
  <c r="AA51" i="23"/>
  <c r="Z51" i="23"/>
  <c r="Y51" i="23"/>
  <c r="X51" i="23"/>
  <c r="W51" i="23"/>
  <c r="V51" i="23"/>
  <c r="U51" i="23"/>
  <c r="T51" i="23"/>
  <c r="S51" i="23"/>
  <c r="R51" i="23"/>
  <c r="Q51" i="23"/>
  <c r="P51" i="23"/>
  <c r="O51" i="23"/>
  <c r="N51" i="23"/>
  <c r="M51" i="23"/>
  <c r="L51" i="23"/>
  <c r="K51" i="23"/>
  <c r="J51" i="23"/>
  <c r="AE43" i="23"/>
  <c r="AD43" i="23"/>
  <c r="AC43" i="23"/>
  <c r="AB43" i="23"/>
  <c r="AA43" i="23"/>
  <c r="Z43" i="23"/>
  <c r="Y43" i="23"/>
  <c r="X43" i="23"/>
  <c r="W43" i="23"/>
  <c r="V43" i="23"/>
  <c r="U43" i="23"/>
  <c r="T43" i="23"/>
  <c r="S43" i="23"/>
  <c r="R43" i="23"/>
  <c r="Q43" i="23"/>
  <c r="P43" i="23"/>
  <c r="O43" i="23"/>
  <c r="N43" i="23"/>
  <c r="M43" i="23"/>
  <c r="L43" i="23"/>
  <c r="K43" i="23"/>
  <c r="J43" i="23"/>
  <c r="AE38" i="23"/>
  <c r="AD38" i="23"/>
  <c r="AC38" i="23"/>
  <c r="AB38" i="23"/>
  <c r="AA38" i="23"/>
  <c r="Z38" i="23"/>
  <c r="Y38" i="23"/>
  <c r="X38" i="23"/>
  <c r="W38" i="23"/>
  <c r="V38" i="23"/>
  <c r="U38" i="23"/>
  <c r="T38" i="23"/>
  <c r="S38" i="23"/>
  <c r="R38" i="23"/>
  <c r="Q38" i="23"/>
  <c r="P38" i="23"/>
  <c r="O38" i="23"/>
  <c r="N38" i="23"/>
  <c r="M38" i="23"/>
  <c r="L38" i="23"/>
  <c r="K38" i="23"/>
  <c r="J38" i="23"/>
  <c r="AE32" i="23"/>
  <c r="AD32" i="23"/>
  <c r="AC32" i="23"/>
  <c r="AB32" i="23"/>
  <c r="AA32" i="23"/>
  <c r="Z32" i="23"/>
  <c r="Y32" i="23"/>
  <c r="X32" i="23"/>
  <c r="W32" i="23"/>
  <c r="V32" i="23"/>
  <c r="U32" i="23"/>
  <c r="T32" i="23"/>
  <c r="S32" i="23"/>
  <c r="R32" i="23"/>
  <c r="Q32" i="23"/>
  <c r="P32" i="23"/>
  <c r="O32" i="23"/>
  <c r="N32" i="23"/>
  <c r="M32" i="23"/>
  <c r="L32" i="23"/>
  <c r="K32" i="23"/>
  <c r="J32" i="23"/>
  <c r="AE29" i="23"/>
  <c r="AD29" i="23"/>
  <c r="AC29" i="23"/>
  <c r="AC81" i="23" s="1"/>
  <c r="AB29" i="23"/>
  <c r="AA29" i="23"/>
  <c r="Z29" i="23"/>
  <c r="Y29" i="23"/>
  <c r="X29" i="23"/>
  <c r="W29" i="23"/>
  <c r="V29" i="23"/>
  <c r="U29" i="23"/>
  <c r="T29" i="23"/>
  <c r="S29" i="23"/>
  <c r="R29" i="23"/>
  <c r="Q29" i="23"/>
  <c r="P29" i="23"/>
  <c r="O29" i="23"/>
  <c r="N29" i="23"/>
  <c r="M29" i="23"/>
  <c r="M81" i="23" s="1"/>
  <c r="L29" i="23"/>
  <c r="L81" i="23" s="1"/>
  <c r="K29" i="23"/>
  <c r="J29" i="23"/>
  <c r="AE23" i="23"/>
  <c r="AD23" i="23"/>
  <c r="AC23" i="23"/>
  <c r="AB23" i="23"/>
  <c r="AA23" i="23"/>
  <c r="Z23" i="23"/>
  <c r="Y23" i="23"/>
  <c r="X23" i="23"/>
  <c r="W23" i="23"/>
  <c r="V23" i="23"/>
  <c r="U23" i="23"/>
  <c r="T23" i="23"/>
  <c r="S23" i="23"/>
  <c r="R23" i="23"/>
  <c r="Q23" i="23"/>
  <c r="P23" i="23"/>
  <c r="O23" i="23"/>
  <c r="N23" i="23"/>
  <c r="M23" i="23"/>
  <c r="L23" i="23"/>
  <c r="K23" i="23"/>
  <c r="J23" i="23"/>
  <c r="AE85" i="22"/>
  <c r="AD85" i="22"/>
  <c r="AC85" i="22"/>
  <c r="AB85" i="22"/>
  <c r="AA85" i="22"/>
  <c r="Z85" i="22"/>
  <c r="Y85" i="22"/>
  <c r="X85" i="22"/>
  <c r="W85" i="22"/>
  <c r="V85" i="22"/>
  <c r="U85" i="22"/>
  <c r="T85" i="22"/>
  <c r="S85" i="22"/>
  <c r="R85" i="22"/>
  <c r="Q85" i="22"/>
  <c r="P85" i="22"/>
  <c r="O85" i="22"/>
  <c r="N85" i="22"/>
  <c r="M85" i="22"/>
  <c r="L85" i="22"/>
  <c r="K85" i="22"/>
  <c r="J85" i="22"/>
  <c r="AE80" i="22"/>
  <c r="AD80" i="22"/>
  <c r="AC80" i="22"/>
  <c r="AB80" i="22"/>
  <c r="AA80" i="22"/>
  <c r="Z80" i="22"/>
  <c r="Y80" i="22"/>
  <c r="X80" i="22"/>
  <c r="W80" i="22"/>
  <c r="V80" i="22"/>
  <c r="U80" i="22"/>
  <c r="T80" i="22"/>
  <c r="S80" i="22"/>
  <c r="R80" i="22"/>
  <c r="Q80" i="22"/>
  <c r="P80" i="22"/>
  <c r="O80" i="22"/>
  <c r="N80" i="22"/>
  <c r="M80" i="22"/>
  <c r="L80" i="22"/>
  <c r="K80" i="22"/>
  <c r="J80" i="22"/>
  <c r="AE72" i="22"/>
  <c r="AD72" i="22"/>
  <c r="AC72" i="22"/>
  <c r="AB72" i="22"/>
  <c r="AA72" i="22"/>
  <c r="Z72" i="22"/>
  <c r="Y72" i="22"/>
  <c r="X72" i="22"/>
  <c r="W72" i="22"/>
  <c r="V72" i="22"/>
  <c r="U72" i="22"/>
  <c r="T72" i="22"/>
  <c r="S72" i="22"/>
  <c r="R72" i="22"/>
  <c r="Q72" i="22"/>
  <c r="P72" i="22"/>
  <c r="O72" i="22"/>
  <c r="N72" i="22"/>
  <c r="M72" i="22"/>
  <c r="L72" i="22"/>
  <c r="K72" i="22"/>
  <c r="J72" i="22"/>
  <c r="AE69" i="22"/>
  <c r="AD69" i="22"/>
  <c r="AC69" i="22"/>
  <c r="AB69" i="22"/>
  <c r="AA69" i="22"/>
  <c r="Z69" i="22"/>
  <c r="Y69" i="22"/>
  <c r="X69" i="22"/>
  <c r="W69" i="22"/>
  <c r="V69" i="22"/>
  <c r="U69" i="22"/>
  <c r="T69" i="22"/>
  <c r="S69" i="22"/>
  <c r="R69" i="22"/>
  <c r="Q69" i="22"/>
  <c r="P69" i="22"/>
  <c r="O69" i="22"/>
  <c r="N69" i="22"/>
  <c r="M69" i="22"/>
  <c r="L69" i="22"/>
  <c r="K69" i="22"/>
  <c r="J69" i="22"/>
  <c r="AE65" i="22"/>
  <c r="AD65" i="22"/>
  <c r="AC65" i="22"/>
  <c r="AB65" i="22"/>
  <c r="AA65" i="22"/>
  <c r="Z65" i="22"/>
  <c r="Y65" i="22"/>
  <c r="X65" i="22"/>
  <c r="W65" i="22"/>
  <c r="V65" i="22"/>
  <c r="U65" i="22"/>
  <c r="T65" i="22"/>
  <c r="S65" i="22"/>
  <c r="R65" i="22"/>
  <c r="Q65" i="22"/>
  <c r="P65" i="22"/>
  <c r="O65" i="22"/>
  <c r="N65" i="22"/>
  <c r="M65" i="22"/>
  <c r="L65" i="22"/>
  <c r="K65" i="22"/>
  <c r="J65" i="22"/>
  <c r="AE59" i="22"/>
  <c r="AD59" i="22"/>
  <c r="AC59" i="22"/>
  <c r="AB59" i="22"/>
  <c r="AA59" i="22"/>
  <c r="Z59" i="22"/>
  <c r="Y59" i="22"/>
  <c r="X59" i="22"/>
  <c r="W59" i="22"/>
  <c r="V59" i="22"/>
  <c r="U59" i="22"/>
  <c r="T59" i="22"/>
  <c r="S59" i="22"/>
  <c r="R59" i="22"/>
  <c r="Q59" i="22"/>
  <c r="P59" i="22"/>
  <c r="O59" i="22"/>
  <c r="N59" i="22"/>
  <c r="M59" i="22"/>
  <c r="L59" i="22"/>
  <c r="K59" i="22"/>
  <c r="J59" i="22"/>
  <c r="AE51" i="22"/>
  <c r="AD51" i="22"/>
  <c r="AC51" i="22"/>
  <c r="AB51" i="22"/>
  <c r="AA51" i="22"/>
  <c r="Z51" i="22"/>
  <c r="Y51" i="22"/>
  <c r="X51" i="22"/>
  <c r="W51" i="22"/>
  <c r="V51" i="22"/>
  <c r="U51" i="22"/>
  <c r="T51" i="22"/>
  <c r="S51" i="22"/>
  <c r="R51" i="22"/>
  <c r="Q51" i="22"/>
  <c r="P51" i="22"/>
  <c r="O51" i="22"/>
  <c r="N51" i="22"/>
  <c r="M51" i="22"/>
  <c r="L51" i="22"/>
  <c r="K51" i="22"/>
  <c r="J51" i="22"/>
  <c r="AE43" i="22"/>
  <c r="AD43" i="22"/>
  <c r="AC43" i="22"/>
  <c r="AB43" i="22"/>
  <c r="AA43" i="22"/>
  <c r="Z43" i="22"/>
  <c r="Y43" i="22"/>
  <c r="X43" i="22"/>
  <c r="W43" i="22"/>
  <c r="V43" i="22"/>
  <c r="U43" i="22"/>
  <c r="T43" i="22"/>
  <c r="S43" i="22"/>
  <c r="R43" i="22"/>
  <c r="Q43" i="22"/>
  <c r="P43" i="22"/>
  <c r="O43" i="22"/>
  <c r="N43" i="22"/>
  <c r="M43" i="22"/>
  <c r="L43" i="22"/>
  <c r="K43" i="22"/>
  <c r="J43" i="22"/>
  <c r="AE38" i="22"/>
  <c r="AD38" i="22"/>
  <c r="AC38" i="22"/>
  <c r="AB38" i="22"/>
  <c r="AA38" i="22"/>
  <c r="Z38" i="22"/>
  <c r="Y38" i="22"/>
  <c r="X38" i="22"/>
  <c r="W38" i="22"/>
  <c r="V38" i="22"/>
  <c r="U38" i="22"/>
  <c r="T38" i="22"/>
  <c r="S38" i="22"/>
  <c r="R38" i="22"/>
  <c r="Q38" i="22"/>
  <c r="P38" i="22"/>
  <c r="O38" i="22"/>
  <c r="N38" i="22"/>
  <c r="M38" i="22"/>
  <c r="L38" i="22"/>
  <c r="K38" i="22"/>
  <c r="J38" i="22"/>
  <c r="AE32" i="22"/>
  <c r="AD32" i="22"/>
  <c r="AC32" i="22"/>
  <c r="AB32" i="22"/>
  <c r="AA32" i="22"/>
  <c r="Z32" i="22"/>
  <c r="Y32" i="22"/>
  <c r="X32" i="22"/>
  <c r="W32" i="22"/>
  <c r="V32" i="22"/>
  <c r="U32" i="22"/>
  <c r="T32" i="22"/>
  <c r="S32" i="22"/>
  <c r="R32" i="22"/>
  <c r="Q32" i="22"/>
  <c r="P32" i="22"/>
  <c r="O32" i="22"/>
  <c r="N32" i="22"/>
  <c r="M32" i="22"/>
  <c r="L32" i="22"/>
  <c r="K32" i="22"/>
  <c r="J32" i="22"/>
  <c r="AE29" i="22"/>
  <c r="AD29" i="22"/>
  <c r="AC29" i="22"/>
  <c r="AB29" i="22"/>
  <c r="AA29" i="22"/>
  <c r="Z29" i="22"/>
  <c r="Y29" i="22"/>
  <c r="X29" i="22"/>
  <c r="W29" i="22"/>
  <c r="V29" i="22"/>
  <c r="U29" i="22"/>
  <c r="T29" i="22"/>
  <c r="S29" i="22"/>
  <c r="R29" i="22"/>
  <c r="Q29" i="22"/>
  <c r="P29" i="22"/>
  <c r="P81" i="22" s="1"/>
  <c r="P92" i="22" s="1"/>
  <c r="O29" i="22"/>
  <c r="N29" i="22"/>
  <c r="M29" i="22"/>
  <c r="L29" i="22"/>
  <c r="K29" i="22"/>
  <c r="J29" i="22"/>
  <c r="AE23" i="22"/>
  <c r="AD23" i="22"/>
  <c r="AC23" i="22"/>
  <c r="AB23" i="22"/>
  <c r="AA23" i="22"/>
  <c r="Z23" i="22"/>
  <c r="Y23" i="22"/>
  <c r="X23" i="22"/>
  <c r="W23" i="22"/>
  <c r="V23" i="22"/>
  <c r="U23" i="22"/>
  <c r="T23" i="22"/>
  <c r="S23" i="22"/>
  <c r="R23" i="22"/>
  <c r="Q23" i="22"/>
  <c r="P23" i="22"/>
  <c r="O23" i="22"/>
  <c r="N23" i="22"/>
  <c r="M23" i="22"/>
  <c r="L23" i="22"/>
  <c r="K23" i="22"/>
  <c r="J23" i="22"/>
  <c r="AE85" i="21"/>
  <c r="AD85" i="21"/>
  <c r="AC85" i="21"/>
  <c r="AB85" i="21"/>
  <c r="AA85" i="21"/>
  <c r="Z85" i="21"/>
  <c r="Y85" i="21"/>
  <c r="X85" i="21"/>
  <c r="W85" i="21"/>
  <c r="V85" i="21"/>
  <c r="U85" i="21"/>
  <c r="T85" i="21"/>
  <c r="S85" i="21"/>
  <c r="R85" i="21"/>
  <c r="Q85" i="21"/>
  <c r="P85" i="21"/>
  <c r="O85" i="21"/>
  <c r="N85" i="21"/>
  <c r="M85" i="21"/>
  <c r="L85" i="21"/>
  <c r="K85" i="21"/>
  <c r="J85" i="21"/>
  <c r="AE80" i="21"/>
  <c r="AD80" i="21"/>
  <c r="AC80" i="21"/>
  <c r="AB80" i="21"/>
  <c r="AA80" i="21"/>
  <c r="Z80" i="21"/>
  <c r="Y80" i="21"/>
  <c r="X80" i="21"/>
  <c r="W80" i="21"/>
  <c r="V80" i="21"/>
  <c r="U80" i="21"/>
  <c r="T80" i="21"/>
  <c r="S80" i="21"/>
  <c r="R80" i="21"/>
  <c r="Q80" i="21"/>
  <c r="P80" i="21"/>
  <c r="O80" i="21"/>
  <c r="N80" i="21"/>
  <c r="M80" i="21"/>
  <c r="L80" i="21"/>
  <c r="K80" i="21"/>
  <c r="J80" i="21"/>
  <c r="AE72" i="21"/>
  <c r="AD72" i="21"/>
  <c r="AC72" i="21"/>
  <c r="AB72" i="21"/>
  <c r="AA72" i="21"/>
  <c r="Z72" i="21"/>
  <c r="Y72" i="21"/>
  <c r="X72" i="21"/>
  <c r="W72" i="21"/>
  <c r="V72" i="21"/>
  <c r="U72" i="21"/>
  <c r="T72" i="21"/>
  <c r="S72" i="21"/>
  <c r="R72" i="21"/>
  <c r="Q72" i="21"/>
  <c r="P72" i="21"/>
  <c r="O72" i="21"/>
  <c r="N72" i="21"/>
  <c r="M72" i="21"/>
  <c r="L72" i="21"/>
  <c r="K72" i="21"/>
  <c r="J72" i="21"/>
  <c r="AE69" i="21"/>
  <c r="AD69" i="21"/>
  <c r="AC69" i="21"/>
  <c r="AB69" i="21"/>
  <c r="AA69" i="21"/>
  <c r="Z69" i="21"/>
  <c r="Y69" i="21"/>
  <c r="X69" i="21"/>
  <c r="W69" i="21"/>
  <c r="V69" i="21"/>
  <c r="U69" i="21"/>
  <c r="T69" i="21"/>
  <c r="S69" i="21"/>
  <c r="R69" i="21"/>
  <c r="Q69" i="21"/>
  <c r="P69" i="21"/>
  <c r="O69" i="21"/>
  <c r="N69" i="21"/>
  <c r="M69" i="21"/>
  <c r="L69" i="21"/>
  <c r="K69" i="21"/>
  <c r="J69" i="21"/>
  <c r="AE65" i="21"/>
  <c r="AD65" i="21"/>
  <c r="AC65" i="21"/>
  <c r="AB65" i="21"/>
  <c r="AA65" i="21"/>
  <c r="Z65" i="21"/>
  <c r="Y65" i="21"/>
  <c r="X65" i="21"/>
  <c r="W65" i="21"/>
  <c r="V65" i="21"/>
  <c r="U65" i="21"/>
  <c r="T65" i="21"/>
  <c r="S65" i="21"/>
  <c r="R65" i="21"/>
  <c r="Q65" i="21"/>
  <c r="P65" i="21"/>
  <c r="O65" i="21"/>
  <c r="N65" i="21"/>
  <c r="M65" i="21"/>
  <c r="L65" i="21"/>
  <c r="K65" i="21"/>
  <c r="J65" i="21"/>
  <c r="AE59" i="21"/>
  <c r="AD59" i="21"/>
  <c r="AC59" i="21"/>
  <c r="AB59" i="21"/>
  <c r="AA59" i="21"/>
  <c r="Z59" i="21"/>
  <c r="Y59" i="21"/>
  <c r="X59" i="21"/>
  <c r="W59" i="21"/>
  <c r="V59" i="21"/>
  <c r="U59" i="21"/>
  <c r="T59" i="21"/>
  <c r="S59" i="21"/>
  <c r="R59" i="21"/>
  <c r="Q59" i="21"/>
  <c r="P59" i="21"/>
  <c r="O59" i="21"/>
  <c r="N59" i="21"/>
  <c r="M59" i="21"/>
  <c r="L59" i="21"/>
  <c r="K59" i="21"/>
  <c r="J59" i="21"/>
  <c r="AE51" i="21"/>
  <c r="AD51" i="21"/>
  <c r="AC51" i="21"/>
  <c r="AB51" i="21"/>
  <c r="AA51" i="21"/>
  <c r="Z51" i="21"/>
  <c r="Y51" i="21"/>
  <c r="X51" i="21"/>
  <c r="W51" i="21"/>
  <c r="V51" i="21"/>
  <c r="U51" i="21"/>
  <c r="T51" i="21"/>
  <c r="S51" i="21"/>
  <c r="R51" i="21"/>
  <c r="Q51" i="21"/>
  <c r="P51" i="21"/>
  <c r="O51" i="21"/>
  <c r="N51" i="21"/>
  <c r="M51" i="21"/>
  <c r="L51" i="21"/>
  <c r="K51" i="21"/>
  <c r="J51" i="21"/>
  <c r="AE43" i="21"/>
  <c r="AD43" i="21"/>
  <c r="AC43" i="21"/>
  <c r="AB43" i="21"/>
  <c r="AA43" i="21"/>
  <c r="Z43" i="21"/>
  <c r="Y43" i="21"/>
  <c r="X43" i="21"/>
  <c r="W43" i="21"/>
  <c r="V43" i="21"/>
  <c r="U43" i="21"/>
  <c r="T43" i="21"/>
  <c r="S43" i="21"/>
  <c r="R43" i="21"/>
  <c r="Q43" i="21"/>
  <c r="P43" i="21"/>
  <c r="O43" i="21"/>
  <c r="N43" i="21"/>
  <c r="M43" i="21"/>
  <c r="L43" i="21"/>
  <c r="K43" i="21"/>
  <c r="J43" i="21"/>
  <c r="AE38" i="21"/>
  <c r="AD38" i="21"/>
  <c r="AC38" i="21"/>
  <c r="AC81" i="21" s="1"/>
  <c r="AB38" i="21"/>
  <c r="AA38" i="21"/>
  <c r="Z38" i="21"/>
  <c r="Y38" i="21"/>
  <c r="X38" i="21"/>
  <c r="W38" i="21"/>
  <c r="V38" i="21"/>
  <c r="U38" i="21"/>
  <c r="T38" i="21"/>
  <c r="S38" i="21"/>
  <c r="R38" i="21"/>
  <c r="Q38" i="21"/>
  <c r="Q81" i="21" s="1"/>
  <c r="P38" i="21"/>
  <c r="O38" i="21"/>
  <c r="N38" i="21"/>
  <c r="M38" i="21"/>
  <c r="L38" i="21"/>
  <c r="K38" i="21"/>
  <c r="J38" i="21"/>
  <c r="AE32" i="21"/>
  <c r="AE81" i="21" s="1"/>
  <c r="AD32" i="21"/>
  <c r="AC32" i="21"/>
  <c r="AB32" i="21"/>
  <c r="AA32" i="21"/>
  <c r="Z32" i="21"/>
  <c r="Y32" i="21"/>
  <c r="X32" i="21"/>
  <c r="W32" i="21"/>
  <c r="V32" i="21"/>
  <c r="U32" i="21"/>
  <c r="T32" i="21"/>
  <c r="S32" i="21"/>
  <c r="R32" i="21"/>
  <c r="Q32" i="21"/>
  <c r="P32" i="21"/>
  <c r="O32" i="21"/>
  <c r="N32" i="21"/>
  <c r="M32" i="21"/>
  <c r="L32" i="21"/>
  <c r="K32" i="21"/>
  <c r="J32" i="21"/>
  <c r="AE29" i="21"/>
  <c r="AD29" i="21"/>
  <c r="AD81" i="21" s="1"/>
  <c r="AC29" i="21"/>
  <c r="AB29" i="21"/>
  <c r="AA29" i="21"/>
  <c r="Z29" i="21"/>
  <c r="Z81" i="21" s="1"/>
  <c r="Y29" i="21"/>
  <c r="X29" i="21"/>
  <c r="X81" i="21" s="1"/>
  <c r="W29" i="21"/>
  <c r="W81" i="21" s="1"/>
  <c r="W92" i="21" s="1"/>
  <c r="V29" i="21"/>
  <c r="U29" i="21"/>
  <c r="T29" i="21"/>
  <c r="T81" i="21" s="1"/>
  <c r="S29" i="21"/>
  <c r="S81" i="21" s="1"/>
  <c r="R29" i="21"/>
  <c r="R81" i="21" s="1"/>
  <c r="Q29" i="21"/>
  <c r="P29" i="21"/>
  <c r="P81" i="21" s="1"/>
  <c r="O29" i="21"/>
  <c r="N29" i="21"/>
  <c r="N81" i="21"/>
  <c r="M29" i="21"/>
  <c r="L29" i="21"/>
  <c r="K29" i="21"/>
  <c r="J29" i="21"/>
  <c r="J81" i="21" s="1"/>
  <c r="AE23" i="21"/>
  <c r="AE92" i="21" s="1"/>
  <c r="AD23" i="21"/>
  <c r="AC23" i="21"/>
  <c r="AB23" i="21"/>
  <c r="AA23" i="21"/>
  <c r="Z23" i="21"/>
  <c r="Y23" i="21"/>
  <c r="X23" i="21"/>
  <c r="W23" i="21"/>
  <c r="V23" i="21"/>
  <c r="V23" i="25" s="1"/>
  <c r="U23" i="21"/>
  <c r="T23" i="21"/>
  <c r="T92" i="21" s="1"/>
  <c r="S23" i="21"/>
  <c r="R23" i="21"/>
  <c r="R92" i="21" s="1"/>
  <c r="Q23" i="21"/>
  <c r="P23" i="21"/>
  <c r="O23" i="21"/>
  <c r="N23" i="21"/>
  <c r="M23" i="21"/>
  <c r="L23" i="21"/>
  <c r="K23" i="21"/>
  <c r="J23" i="21"/>
  <c r="AE80" i="20"/>
  <c r="AD80" i="20"/>
  <c r="AC80" i="20"/>
  <c r="AC80" i="25" s="1"/>
  <c r="AB80" i="20"/>
  <c r="AA80" i="20"/>
  <c r="Z80" i="20"/>
  <c r="Y80" i="20"/>
  <c r="Y80" i="25" s="1"/>
  <c r="X80" i="20"/>
  <c r="W80" i="20"/>
  <c r="V80" i="20"/>
  <c r="U80" i="20"/>
  <c r="U80" i="25" s="1"/>
  <c r="T80" i="20"/>
  <c r="S80" i="20"/>
  <c r="R80" i="20"/>
  <c r="Q80" i="20"/>
  <c r="Q80" i="25" s="1"/>
  <c r="P80" i="20"/>
  <c r="O80" i="20"/>
  <c r="N80" i="20"/>
  <c r="M80" i="20"/>
  <c r="M80" i="25" s="1"/>
  <c r="L80" i="20"/>
  <c r="K80" i="20"/>
  <c r="J80" i="20"/>
  <c r="AE23" i="20"/>
  <c r="AD23" i="20"/>
  <c r="AC23" i="20"/>
  <c r="AB23" i="20"/>
  <c r="AA23" i="20"/>
  <c r="Z23" i="20"/>
  <c r="Y23" i="20"/>
  <c r="X23" i="20"/>
  <c r="W23" i="20"/>
  <c r="V23" i="20"/>
  <c r="U23" i="20"/>
  <c r="T23" i="20"/>
  <c r="S23" i="20"/>
  <c r="R23" i="20"/>
  <c r="Q23" i="20"/>
  <c r="P23" i="20"/>
  <c r="O23" i="20"/>
  <c r="N23" i="20"/>
  <c r="M23" i="20"/>
  <c r="L23" i="20"/>
  <c r="K23" i="20"/>
  <c r="J23" i="20"/>
  <c r="K39" i="27"/>
  <c r="E39" i="27"/>
  <c r="D39" i="27"/>
  <c r="C39" i="27"/>
  <c r="K17" i="27"/>
  <c r="J17" i="27"/>
  <c r="I17" i="27"/>
  <c r="H17" i="27"/>
  <c r="G17" i="27"/>
  <c r="F17" i="27"/>
  <c r="E17" i="27"/>
  <c r="D17" i="27"/>
  <c r="J17" i="29"/>
  <c r="I17" i="29"/>
  <c r="H17" i="29"/>
  <c r="G17" i="29"/>
  <c r="F17" i="29"/>
  <c r="E17" i="29"/>
  <c r="D17" i="29"/>
  <c r="C17" i="29"/>
  <c r="C23" i="18"/>
  <c r="I385" i="17"/>
  <c r="I317" i="17"/>
  <c r="I249" i="17"/>
  <c r="L129" i="16"/>
  <c r="N129" i="16" s="1"/>
  <c r="L128" i="16"/>
  <c r="N128" i="16"/>
  <c r="L127" i="16"/>
  <c r="N127" i="16" s="1"/>
  <c r="L126" i="16"/>
  <c r="N126" i="16" s="1"/>
  <c r="L125" i="16"/>
  <c r="N125" i="16" s="1"/>
  <c r="L107" i="16"/>
  <c r="N107" i="16" s="1"/>
  <c r="L106" i="16"/>
  <c r="N106" i="16" s="1"/>
  <c r="L105" i="16"/>
  <c r="N105" i="16" s="1"/>
  <c r="L104" i="16"/>
  <c r="N104" i="16" s="1"/>
  <c r="L103" i="16"/>
  <c r="N103" i="16" s="1"/>
  <c r="L85" i="16"/>
  <c r="N85" i="16" s="1"/>
  <c r="L84" i="16"/>
  <c r="N84" i="16" s="1"/>
  <c r="L83" i="16"/>
  <c r="N83" i="16" s="1"/>
  <c r="L82" i="16"/>
  <c r="N82" i="16" s="1"/>
  <c r="L81" i="16"/>
  <c r="N81" i="16" s="1"/>
  <c r="L63" i="16"/>
  <c r="N63" i="16" s="1"/>
  <c r="L62" i="16"/>
  <c r="N62" i="16" s="1"/>
  <c r="L61" i="16"/>
  <c r="N61" i="16" s="1"/>
  <c r="L60" i="16"/>
  <c r="N60" i="16" s="1"/>
  <c r="L59" i="16"/>
  <c r="N59" i="16" s="1"/>
  <c r="L41" i="16"/>
  <c r="N41" i="16" s="1"/>
  <c r="L40" i="16"/>
  <c r="N40" i="16" s="1"/>
  <c r="L39" i="16"/>
  <c r="N39" i="16" s="1"/>
  <c r="L38" i="16"/>
  <c r="N38" i="16" s="1"/>
  <c r="L37" i="16"/>
  <c r="N37" i="16" s="1"/>
  <c r="J130" i="15"/>
  <c r="J131" i="15" s="1"/>
  <c r="J97" i="15"/>
  <c r="J64" i="15"/>
  <c r="J196" i="15"/>
  <c r="K196" i="15" s="1"/>
  <c r="J163" i="15"/>
  <c r="J164" i="15" s="1"/>
  <c r="J31" i="15"/>
  <c r="K31" i="15" s="1"/>
  <c r="M31" i="15" s="1"/>
  <c r="S23" i="15"/>
  <c r="C22" i="18" s="1"/>
  <c r="E32" i="15"/>
  <c r="L65" i="4"/>
  <c r="K65" i="4"/>
  <c r="R57" i="4"/>
  <c r="Q57" i="4"/>
  <c r="P57" i="4"/>
  <c r="O57" i="4"/>
  <c r="N57" i="4"/>
  <c r="M57" i="4"/>
  <c r="L55" i="4"/>
  <c r="K55" i="4"/>
  <c r="R52" i="4"/>
  <c r="Q52" i="4"/>
  <c r="P52" i="4"/>
  <c r="O52" i="4"/>
  <c r="N52" i="4"/>
  <c r="M52" i="4"/>
  <c r="L50" i="4"/>
  <c r="K50" i="4"/>
  <c r="R36" i="4"/>
  <c r="Q36" i="4"/>
  <c r="P36" i="4"/>
  <c r="O36" i="4"/>
  <c r="N36" i="4"/>
  <c r="M36" i="4"/>
  <c r="L34" i="4"/>
  <c r="L35" i="4" s="1"/>
  <c r="K34" i="4"/>
  <c r="M27" i="4"/>
  <c r="N27" i="4"/>
  <c r="O27" i="4"/>
  <c r="P27" i="4"/>
  <c r="Q27" i="4"/>
  <c r="R27" i="4"/>
  <c r="L27" i="4"/>
  <c r="F10" i="3"/>
  <c r="E9" i="3" s="1"/>
  <c r="AE78" i="25"/>
  <c r="AD78" i="25"/>
  <c r="AC78" i="25"/>
  <c r="AB78" i="25"/>
  <c r="AA78" i="25"/>
  <c r="Z78" i="25"/>
  <c r="Y78" i="25"/>
  <c r="X78" i="25"/>
  <c r="W78" i="25"/>
  <c r="V78" i="25"/>
  <c r="U78" i="25"/>
  <c r="T78" i="25"/>
  <c r="S78" i="25"/>
  <c r="R78" i="25"/>
  <c r="Q78" i="25"/>
  <c r="P78" i="25"/>
  <c r="O78" i="25"/>
  <c r="N78" i="25"/>
  <c r="M78" i="25"/>
  <c r="L78" i="25"/>
  <c r="K78" i="25"/>
  <c r="J78" i="25"/>
  <c r="AE77" i="25"/>
  <c r="AD77" i="25"/>
  <c r="AC77" i="25"/>
  <c r="AB77" i="25"/>
  <c r="AA77" i="25"/>
  <c r="Z77" i="25"/>
  <c r="Y77" i="25"/>
  <c r="X77" i="25"/>
  <c r="W77" i="25"/>
  <c r="V77" i="25"/>
  <c r="U77" i="25"/>
  <c r="T77" i="25"/>
  <c r="S77" i="25"/>
  <c r="R77" i="25"/>
  <c r="Q77" i="25"/>
  <c r="P77" i="25"/>
  <c r="O77" i="25"/>
  <c r="N77" i="25"/>
  <c r="M77" i="25"/>
  <c r="L77" i="25"/>
  <c r="K77" i="25"/>
  <c r="J77" i="25"/>
  <c r="AE76" i="25"/>
  <c r="AD76" i="25"/>
  <c r="AC76" i="25"/>
  <c r="AB76" i="25"/>
  <c r="AA76" i="25"/>
  <c r="Z76" i="25"/>
  <c r="Y76" i="25"/>
  <c r="X76" i="25"/>
  <c r="W76" i="25"/>
  <c r="V76" i="25"/>
  <c r="U76" i="25"/>
  <c r="T76" i="25"/>
  <c r="S76" i="25"/>
  <c r="R76" i="25"/>
  <c r="Q76" i="25"/>
  <c r="P76" i="25"/>
  <c r="O76" i="25"/>
  <c r="N76" i="25"/>
  <c r="M76" i="25"/>
  <c r="L76" i="25"/>
  <c r="K76" i="25"/>
  <c r="J76" i="25"/>
  <c r="AE75" i="25"/>
  <c r="AD75" i="25"/>
  <c r="AC75" i="25"/>
  <c r="AB75" i="25"/>
  <c r="AA75" i="25"/>
  <c r="Z75" i="25"/>
  <c r="Y75" i="25"/>
  <c r="X75" i="25"/>
  <c r="W75" i="25"/>
  <c r="V75" i="25"/>
  <c r="U75" i="25"/>
  <c r="T75" i="25"/>
  <c r="S75" i="25"/>
  <c r="R75" i="25"/>
  <c r="Q75" i="25"/>
  <c r="P75" i="25"/>
  <c r="O75" i="25"/>
  <c r="N75" i="25"/>
  <c r="M75" i="25"/>
  <c r="L75" i="25"/>
  <c r="K75" i="25"/>
  <c r="J75" i="25"/>
  <c r="AE74" i="25"/>
  <c r="AD74" i="25"/>
  <c r="AC74" i="25"/>
  <c r="AB74" i="25"/>
  <c r="AA74" i="25"/>
  <c r="Z74" i="25"/>
  <c r="Y74" i="25"/>
  <c r="X74" i="25"/>
  <c r="W74" i="25"/>
  <c r="V74" i="25"/>
  <c r="U74" i="25"/>
  <c r="T74" i="25"/>
  <c r="S74" i="25"/>
  <c r="R74" i="25"/>
  <c r="Q74" i="25"/>
  <c r="P74" i="25"/>
  <c r="O74" i="25"/>
  <c r="N74" i="25"/>
  <c r="M74" i="25"/>
  <c r="L74" i="25"/>
  <c r="K74" i="25"/>
  <c r="J74" i="25"/>
  <c r="AE73" i="25"/>
  <c r="AD73" i="25"/>
  <c r="AC73" i="25"/>
  <c r="AB73" i="25"/>
  <c r="AA73" i="25"/>
  <c r="Z73" i="25"/>
  <c r="Y73" i="25"/>
  <c r="X73" i="25"/>
  <c r="W73" i="25"/>
  <c r="V73" i="25"/>
  <c r="U73" i="25"/>
  <c r="T73" i="25"/>
  <c r="S73" i="25"/>
  <c r="R73" i="25"/>
  <c r="Q73" i="25"/>
  <c r="P73" i="25"/>
  <c r="O73" i="25"/>
  <c r="N73" i="25"/>
  <c r="M73" i="25"/>
  <c r="L73" i="25"/>
  <c r="K73" i="25"/>
  <c r="J73" i="25"/>
  <c r="AE71" i="25"/>
  <c r="AD71" i="25"/>
  <c r="AC71" i="25"/>
  <c r="AB71" i="25"/>
  <c r="AA71" i="25"/>
  <c r="Z71" i="25"/>
  <c r="Y71" i="25"/>
  <c r="X71" i="25"/>
  <c r="W71" i="25"/>
  <c r="V71" i="25"/>
  <c r="U71" i="25"/>
  <c r="T71" i="25"/>
  <c r="S71" i="25"/>
  <c r="R71" i="25"/>
  <c r="Q71" i="25"/>
  <c r="P71" i="25"/>
  <c r="O71" i="25"/>
  <c r="N71" i="25"/>
  <c r="M71" i="25"/>
  <c r="L71" i="25"/>
  <c r="K71" i="25"/>
  <c r="J71" i="25"/>
  <c r="AE70" i="25"/>
  <c r="AD70" i="25"/>
  <c r="AC70" i="25"/>
  <c r="AB70" i="25"/>
  <c r="AA70" i="25"/>
  <c r="Z70" i="25"/>
  <c r="Y70" i="25"/>
  <c r="X70" i="25"/>
  <c r="W70" i="25"/>
  <c r="V70" i="25"/>
  <c r="U70" i="25"/>
  <c r="T70" i="25"/>
  <c r="S70" i="25"/>
  <c r="R70" i="25"/>
  <c r="Q70" i="25"/>
  <c r="P70" i="25"/>
  <c r="O70" i="25"/>
  <c r="N70" i="25"/>
  <c r="M70" i="25"/>
  <c r="L70" i="25"/>
  <c r="K70" i="25"/>
  <c r="J70" i="25"/>
  <c r="AE68" i="25"/>
  <c r="AD68" i="25"/>
  <c r="AC68" i="25"/>
  <c r="AB68" i="25"/>
  <c r="AA68" i="25"/>
  <c r="Z68" i="25"/>
  <c r="Y68" i="25"/>
  <c r="X68" i="25"/>
  <c r="W68" i="25"/>
  <c r="V68" i="25"/>
  <c r="U68" i="25"/>
  <c r="T68" i="25"/>
  <c r="S68" i="25"/>
  <c r="R68" i="25"/>
  <c r="Q68" i="25"/>
  <c r="P68" i="25"/>
  <c r="O68" i="25"/>
  <c r="N68" i="25"/>
  <c r="M68" i="25"/>
  <c r="L68" i="25"/>
  <c r="K68" i="25"/>
  <c r="J68" i="25"/>
  <c r="AE67" i="25"/>
  <c r="AD67" i="25"/>
  <c r="AC67" i="25"/>
  <c r="AB67" i="25"/>
  <c r="AA67" i="25"/>
  <c r="Z67" i="25"/>
  <c r="Y67" i="25"/>
  <c r="X67" i="25"/>
  <c r="W67" i="25"/>
  <c r="V67" i="25"/>
  <c r="U67" i="25"/>
  <c r="T67" i="25"/>
  <c r="S67" i="25"/>
  <c r="R67" i="25"/>
  <c r="Q67" i="25"/>
  <c r="P67" i="25"/>
  <c r="O67" i="25"/>
  <c r="N67" i="25"/>
  <c r="M67" i="25"/>
  <c r="L67" i="25"/>
  <c r="K67" i="25"/>
  <c r="J67" i="25"/>
  <c r="AE66" i="25"/>
  <c r="AD66" i="25"/>
  <c r="AC66" i="25"/>
  <c r="AB66" i="25"/>
  <c r="AA66" i="25"/>
  <c r="Z66" i="25"/>
  <c r="Y66" i="25"/>
  <c r="X66" i="25"/>
  <c r="W66" i="25"/>
  <c r="V66" i="25"/>
  <c r="U66" i="25"/>
  <c r="T66" i="25"/>
  <c r="S66" i="25"/>
  <c r="R66" i="25"/>
  <c r="Q66" i="25"/>
  <c r="P66" i="25"/>
  <c r="O66" i="25"/>
  <c r="N66" i="25"/>
  <c r="M66" i="25"/>
  <c r="L66" i="25"/>
  <c r="K66" i="25"/>
  <c r="J66" i="25"/>
  <c r="AE64" i="25"/>
  <c r="AD64" i="25"/>
  <c r="AC64" i="25"/>
  <c r="AB64" i="25"/>
  <c r="AA64" i="25"/>
  <c r="Z64" i="25"/>
  <c r="Y64" i="25"/>
  <c r="X64" i="25"/>
  <c r="W64" i="25"/>
  <c r="V64" i="25"/>
  <c r="U64" i="25"/>
  <c r="T64" i="25"/>
  <c r="S64" i="25"/>
  <c r="R64" i="25"/>
  <c r="Q64" i="25"/>
  <c r="P64" i="25"/>
  <c r="O64" i="25"/>
  <c r="N64" i="25"/>
  <c r="M64" i="25"/>
  <c r="L64" i="25"/>
  <c r="K64" i="25"/>
  <c r="J64" i="25"/>
  <c r="AE63" i="25"/>
  <c r="AD63" i="25"/>
  <c r="AC63" i="25"/>
  <c r="AB63" i="25"/>
  <c r="AA63" i="25"/>
  <c r="Z63" i="25"/>
  <c r="Y63" i="25"/>
  <c r="X63" i="25"/>
  <c r="W63" i="25"/>
  <c r="V63" i="25"/>
  <c r="U63" i="25"/>
  <c r="T63" i="25"/>
  <c r="S63" i="25"/>
  <c r="R63" i="25"/>
  <c r="Q63" i="25"/>
  <c r="P63" i="25"/>
  <c r="O63" i="25"/>
  <c r="N63" i="25"/>
  <c r="M63" i="25"/>
  <c r="L63" i="25"/>
  <c r="K63" i="25"/>
  <c r="J63" i="25"/>
  <c r="AE62" i="25"/>
  <c r="AD62" i="25"/>
  <c r="AE63" i="26" s="1"/>
  <c r="AC62" i="25"/>
  <c r="AB62" i="25"/>
  <c r="AA62" i="25"/>
  <c r="Z62" i="25"/>
  <c r="AB63" i="26" s="1"/>
  <c r="Y62" i="25"/>
  <c r="X62" i="25"/>
  <c r="W62" i="25"/>
  <c r="V62" i="25"/>
  <c r="Y63" i="26" s="1"/>
  <c r="U62" i="25"/>
  <c r="T62" i="25"/>
  <c r="S62" i="25"/>
  <c r="R62" i="25"/>
  <c r="V63" i="26" s="1"/>
  <c r="Q62" i="25"/>
  <c r="P62" i="25"/>
  <c r="O62" i="25"/>
  <c r="N62" i="25"/>
  <c r="S63" i="26" s="1"/>
  <c r="M62" i="25"/>
  <c r="L62" i="25"/>
  <c r="K62" i="25"/>
  <c r="J62" i="25"/>
  <c r="AE61" i="25"/>
  <c r="AD61" i="25"/>
  <c r="AE61" i="26" s="1"/>
  <c r="AC61" i="25"/>
  <c r="AB61" i="25"/>
  <c r="AA61" i="25"/>
  <c r="Z61" i="25"/>
  <c r="AB61" i="26" s="1"/>
  <c r="Y61" i="25"/>
  <c r="X61" i="25"/>
  <c r="W61" i="25"/>
  <c r="V61" i="25"/>
  <c r="Y61" i="26" s="1"/>
  <c r="U61" i="25"/>
  <c r="T61" i="25"/>
  <c r="S61" i="25"/>
  <c r="R61" i="25"/>
  <c r="V61" i="26" s="1"/>
  <c r="Q61" i="25"/>
  <c r="P61" i="25"/>
  <c r="O61" i="25"/>
  <c r="N61" i="25"/>
  <c r="S61" i="26" s="1"/>
  <c r="M61" i="25"/>
  <c r="L61" i="25"/>
  <c r="K61" i="25"/>
  <c r="J61" i="25"/>
  <c r="AE60" i="25"/>
  <c r="AD60" i="25"/>
  <c r="AE57" i="26" s="1"/>
  <c r="AC60" i="25"/>
  <c r="AB60" i="25"/>
  <c r="AA60" i="25"/>
  <c r="Z60" i="25"/>
  <c r="AB57" i="26" s="1"/>
  <c r="Y60" i="25"/>
  <c r="X60" i="25"/>
  <c r="W60" i="25"/>
  <c r="V60" i="25"/>
  <c r="Y57" i="26" s="1"/>
  <c r="U60" i="25"/>
  <c r="T60" i="25"/>
  <c r="S60" i="25"/>
  <c r="R60" i="25"/>
  <c r="V57" i="26" s="1"/>
  <c r="Q60" i="25"/>
  <c r="P60" i="25"/>
  <c r="O60" i="25"/>
  <c r="N60" i="25"/>
  <c r="S57" i="26" s="1"/>
  <c r="M60" i="25"/>
  <c r="L60" i="25"/>
  <c r="K60" i="25"/>
  <c r="J60" i="25"/>
  <c r="AE58" i="25"/>
  <c r="AD58" i="25"/>
  <c r="AC58" i="25"/>
  <c r="AB58" i="25"/>
  <c r="AA58" i="25"/>
  <c r="Z58" i="25"/>
  <c r="Y58" i="25"/>
  <c r="X58" i="25"/>
  <c r="W58" i="25"/>
  <c r="V58" i="25"/>
  <c r="U58" i="25"/>
  <c r="T58" i="25"/>
  <c r="S58" i="25"/>
  <c r="R58" i="25"/>
  <c r="Q58" i="25"/>
  <c r="P58" i="25"/>
  <c r="O58" i="25"/>
  <c r="N58" i="25"/>
  <c r="M58" i="25"/>
  <c r="L58" i="25"/>
  <c r="K58" i="25"/>
  <c r="J58" i="25"/>
  <c r="AE57" i="25"/>
  <c r="AD57" i="25"/>
  <c r="AC57" i="25"/>
  <c r="AB57" i="25"/>
  <c r="AA57" i="25"/>
  <c r="Z57" i="25"/>
  <c r="Y57" i="25"/>
  <c r="X57" i="25"/>
  <c r="W57" i="25"/>
  <c r="V57" i="25"/>
  <c r="U57" i="25"/>
  <c r="T57" i="25"/>
  <c r="S57" i="25"/>
  <c r="R57" i="25"/>
  <c r="Q57" i="25"/>
  <c r="P57" i="25"/>
  <c r="O57" i="25"/>
  <c r="N57" i="25"/>
  <c r="M57" i="25"/>
  <c r="L57" i="25"/>
  <c r="K57" i="25"/>
  <c r="J57" i="25"/>
  <c r="AE56" i="25"/>
  <c r="AD56" i="25"/>
  <c r="AC56" i="25"/>
  <c r="AB56" i="25"/>
  <c r="AA56" i="25"/>
  <c r="Z56" i="25"/>
  <c r="Y56" i="25"/>
  <c r="X56" i="25"/>
  <c r="W56" i="25"/>
  <c r="V56" i="25"/>
  <c r="U56" i="25"/>
  <c r="T56" i="25"/>
  <c r="S56" i="25"/>
  <c r="R56" i="25"/>
  <c r="Q56" i="25"/>
  <c r="P56" i="25"/>
  <c r="O56" i="25"/>
  <c r="N56" i="25"/>
  <c r="M56" i="25"/>
  <c r="L56" i="25"/>
  <c r="K56" i="25"/>
  <c r="J56" i="25"/>
  <c r="AE55" i="25"/>
  <c r="AD55" i="25"/>
  <c r="AC55" i="25"/>
  <c r="AB55" i="25"/>
  <c r="AA55" i="25"/>
  <c r="Z55" i="25"/>
  <c r="Y55" i="25"/>
  <c r="X55" i="25"/>
  <c r="W55" i="25"/>
  <c r="V55" i="25"/>
  <c r="U55" i="25"/>
  <c r="T55" i="25"/>
  <c r="S55" i="25"/>
  <c r="R55" i="25"/>
  <c r="Q55" i="25"/>
  <c r="P55" i="25"/>
  <c r="O55" i="25"/>
  <c r="N55" i="25"/>
  <c r="M55" i="25"/>
  <c r="L55" i="25"/>
  <c r="K55" i="25"/>
  <c r="J55" i="25"/>
  <c r="AE54" i="25"/>
  <c r="AD54" i="25"/>
  <c r="AC54" i="25"/>
  <c r="AB54" i="25"/>
  <c r="AA54" i="25"/>
  <c r="Z54" i="25"/>
  <c r="Y54" i="25"/>
  <c r="X54" i="25"/>
  <c r="W54" i="25"/>
  <c r="V54" i="25"/>
  <c r="U54" i="25"/>
  <c r="T54" i="25"/>
  <c r="S54" i="25"/>
  <c r="R54" i="25"/>
  <c r="Q54" i="25"/>
  <c r="P54" i="25"/>
  <c r="O54" i="25"/>
  <c r="N54" i="25"/>
  <c r="M54" i="25"/>
  <c r="L54" i="25"/>
  <c r="K54" i="25"/>
  <c r="J54" i="25"/>
  <c r="AE53" i="25"/>
  <c r="AD53" i="25"/>
  <c r="AC53" i="25"/>
  <c r="AB53" i="25"/>
  <c r="AA53" i="25"/>
  <c r="Z53" i="25"/>
  <c r="Y53" i="25"/>
  <c r="X53" i="25"/>
  <c r="W53" i="25"/>
  <c r="V53" i="25"/>
  <c r="U53" i="25"/>
  <c r="T53" i="25"/>
  <c r="S53" i="25"/>
  <c r="R53" i="25"/>
  <c r="Q53" i="25"/>
  <c r="P53" i="25"/>
  <c r="O53" i="25"/>
  <c r="N53" i="25"/>
  <c r="M53" i="25"/>
  <c r="L53" i="25"/>
  <c r="K53" i="25"/>
  <c r="J53" i="25"/>
  <c r="AE52" i="25"/>
  <c r="AD52" i="25"/>
  <c r="AC52" i="25"/>
  <c r="AB52" i="25"/>
  <c r="AA52" i="25"/>
  <c r="Z52" i="25"/>
  <c r="Y52" i="25"/>
  <c r="X52" i="25"/>
  <c r="W52" i="25"/>
  <c r="V52" i="25"/>
  <c r="U52" i="25"/>
  <c r="T52" i="25"/>
  <c r="S52" i="25"/>
  <c r="R52" i="25"/>
  <c r="Q52" i="25"/>
  <c r="P52" i="25"/>
  <c r="O52" i="25"/>
  <c r="N52" i="25"/>
  <c r="M52" i="25"/>
  <c r="L52" i="25"/>
  <c r="K52" i="25"/>
  <c r="J52" i="25"/>
  <c r="AE50" i="25"/>
  <c r="AD50" i="25"/>
  <c r="AC50" i="25"/>
  <c r="AB50" i="25"/>
  <c r="AA50" i="25"/>
  <c r="Z50" i="25"/>
  <c r="Y50" i="25"/>
  <c r="X50" i="25"/>
  <c r="W50" i="25"/>
  <c r="V50" i="25"/>
  <c r="U50" i="25"/>
  <c r="T50" i="25"/>
  <c r="S50" i="25"/>
  <c r="R50" i="25"/>
  <c r="Q50" i="25"/>
  <c r="P50" i="25"/>
  <c r="O50" i="25"/>
  <c r="N50" i="25"/>
  <c r="M50" i="25"/>
  <c r="L50" i="25"/>
  <c r="K50" i="25"/>
  <c r="J50" i="25"/>
  <c r="AE49" i="25"/>
  <c r="AD49" i="25"/>
  <c r="AC49" i="25"/>
  <c r="AB49" i="25"/>
  <c r="AA49" i="25"/>
  <c r="Z49" i="25"/>
  <c r="Y49" i="25"/>
  <c r="X49" i="25"/>
  <c r="W49" i="25"/>
  <c r="V49" i="25"/>
  <c r="U49" i="25"/>
  <c r="T49" i="25"/>
  <c r="S49" i="25"/>
  <c r="R49" i="25"/>
  <c r="Q49" i="25"/>
  <c r="P49" i="25"/>
  <c r="O49" i="25"/>
  <c r="N49" i="25"/>
  <c r="M49" i="25"/>
  <c r="L49" i="25"/>
  <c r="K49" i="25"/>
  <c r="J49" i="25"/>
  <c r="AE48" i="25"/>
  <c r="AD48" i="25"/>
  <c r="AC48" i="25"/>
  <c r="AB48" i="25"/>
  <c r="AA48" i="25"/>
  <c r="Z48" i="25"/>
  <c r="Y48" i="25"/>
  <c r="X48" i="25"/>
  <c r="W48" i="25"/>
  <c r="V48" i="25"/>
  <c r="U48" i="25"/>
  <c r="T48" i="25"/>
  <c r="S48" i="25"/>
  <c r="R48" i="25"/>
  <c r="Q48" i="25"/>
  <c r="P48" i="25"/>
  <c r="O48" i="25"/>
  <c r="N48" i="25"/>
  <c r="M48" i="25"/>
  <c r="L48" i="25"/>
  <c r="K48" i="25"/>
  <c r="J48" i="25"/>
  <c r="AE47" i="25"/>
  <c r="AD47" i="25"/>
  <c r="AC47" i="25"/>
  <c r="AB47" i="25"/>
  <c r="AA47" i="25"/>
  <c r="Z47" i="25"/>
  <c r="Y47" i="25"/>
  <c r="X47" i="25"/>
  <c r="W47" i="25"/>
  <c r="V47" i="25"/>
  <c r="U47" i="25"/>
  <c r="T47" i="25"/>
  <c r="S47" i="25"/>
  <c r="R47" i="25"/>
  <c r="Q47" i="25"/>
  <c r="P47" i="25"/>
  <c r="O47" i="25"/>
  <c r="N47" i="25"/>
  <c r="M47" i="25"/>
  <c r="L47" i="25"/>
  <c r="K47" i="25"/>
  <c r="J47" i="25"/>
  <c r="AE46" i="25"/>
  <c r="AD46" i="25"/>
  <c r="AC46" i="25"/>
  <c r="AB46" i="25"/>
  <c r="AA46" i="25"/>
  <c r="Z46" i="25"/>
  <c r="Y46" i="25"/>
  <c r="X46" i="25"/>
  <c r="W46" i="25"/>
  <c r="V46" i="25"/>
  <c r="U46" i="25"/>
  <c r="T46" i="25"/>
  <c r="S46" i="25"/>
  <c r="R46" i="25"/>
  <c r="Q46" i="25"/>
  <c r="P46" i="25"/>
  <c r="O46" i="25"/>
  <c r="N46" i="25"/>
  <c r="M46" i="25"/>
  <c r="L46" i="25"/>
  <c r="K46" i="25"/>
  <c r="J46" i="25"/>
  <c r="AE45" i="25"/>
  <c r="AD45" i="25"/>
  <c r="AC45" i="25"/>
  <c r="AB45" i="25"/>
  <c r="AA45" i="25"/>
  <c r="Z45" i="25"/>
  <c r="Y45" i="25"/>
  <c r="X45" i="25"/>
  <c r="W45" i="25"/>
  <c r="V45" i="25"/>
  <c r="U45" i="25"/>
  <c r="T45" i="25"/>
  <c r="S45" i="25"/>
  <c r="R45" i="25"/>
  <c r="Q45" i="25"/>
  <c r="P45" i="25"/>
  <c r="O45" i="25"/>
  <c r="N45" i="25"/>
  <c r="M45" i="25"/>
  <c r="L45" i="25"/>
  <c r="K45" i="25"/>
  <c r="J45" i="25"/>
  <c r="AE44" i="25"/>
  <c r="AD44" i="25"/>
  <c r="AC44" i="25"/>
  <c r="AB44" i="25"/>
  <c r="AA44" i="25"/>
  <c r="Z44" i="25"/>
  <c r="Y44" i="25"/>
  <c r="X44" i="25"/>
  <c r="W44" i="25"/>
  <c r="V44" i="25"/>
  <c r="U44" i="25"/>
  <c r="T44" i="25"/>
  <c r="S44" i="25"/>
  <c r="R44" i="25"/>
  <c r="Q44" i="25"/>
  <c r="P44" i="25"/>
  <c r="O44" i="25"/>
  <c r="N44" i="25"/>
  <c r="M44" i="25"/>
  <c r="L44" i="25"/>
  <c r="K44" i="25"/>
  <c r="J44" i="25"/>
  <c r="AE42" i="25"/>
  <c r="AD42" i="25"/>
  <c r="AC42" i="25"/>
  <c r="AB42" i="25"/>
  <c r="AA42" i="25"/>
  <c r="Z42" i="25"/>
  <c r="Y42" i="25"/>
  <c r="X42" i="25"/>
  <c r="W42" i="25"/>
  <c r="V42" i="25"/>
  <c r="U42" i="25"/>
  <c r="T42" i="25"/>
  <c r="S42" i="25"/>
  <c r="R42" i="25"/>
  <c r="Q42" i="25"/>
  <c r="P42" i="25"/>
  <c r="O42" i="25"/>
  <c r="N42" i="25"/>
  <c r="M42" i="25"/>
  <c r="L42" i="25"/>
  <c r="K42" i="25"/>
  <c r="J42" i="25"/>
  <c r="AE41" i="25"/>
  <c r="AD41" i="25"/>
  <c r="AC41" i="25"/>
  <c r="AB41" i="25"/>
  <c r="AA41" i="25"/>
  <c r="Z41" i="25"/>
  <c r="Y41" i="25"/>
  <c r="X41" i="25"/>
  <c r="W41" i="25"/>
  <c r="V41" i="25"/>
  <c r="U41" i="25"/>
  <c r="T41" i="25"/>
  <c r="S41" i="25"/>
  <c r="R41" i="25"/>
  <c r="Q41" i="25"/>
  <c r="P41" i="25"/>
  <c r="O41" i="25"/>
  <c r="N41" i="25"/>
  <c r="M41" i="25"/>
  <c r="L41" i="25"/>
  <c r="K41" i="25"/>
  <c r="J41" i="25"/>
  <c r="AE40" i="25"/>
  <c r="AD40" i="25"/>
  <c r="AC40" i="25"/>
  <c r="AB40" i="25"/>
  <c r="AA40" i="25"/>
  <c r="Z40" i="25"/>
  <c r="Y40" i="25"/>
  <c r="X40" i="25"/>
  <c r="W40" i="25"/>
  <c r="V40" i="25"/>
  <c r="U40" i="25"/>
  <c r="T40" i="25"/>
  <c r="S40" i="25"/>
  <c r="R40" i="25"/>
  <c r="Q40" i="25"/>
  <c r="P40" i="25"/>
  <c r="O40" i="25"/>
  <c r="N40" i="25"/>
  <c r="M40" i="25"/>
  <c r="L40" i="25"/>
  <c r="K40" i="25"/>
  <c r="J40" i="25"/>
  <c r="AE39" i="25"/>
  <c r="AD39" i="25"/>
  <c r="AC39" i="25"/>
  <c r="AB39" i="25"/>
  <c r="AA39" i="25"/>
  <c r="Z39" i="25"/>
  <c r="Y39" i="25"/>
  <c r="X39" i="25"/>
  <c r="W39" i="25"/>
  <c r="V39" i="25"/>
  <c r="U39" i="25"/>
  <c r="T39" i="25"/>
  <c r="S39" i="25"/>
  <c r="R39" i="25"/>
  <c r="Q39" i="25"/>
  <c r="P39" i="25"/>
  <c r="O39" i="25"/>
  <c r="N39" i="25"/>
  <c r="M39" i="25"/>
  <c r="L39" i="25"/>
  <c r="K39" i="25"/>
  <c r="J39" i="25"/>
  <c r="AE37" i="25"/>
  <c r="AD37" i="25"/>
  <c r="AC37" i="25"/>
  <c r="AB37" i="25"/>
  <c r="AA37" i="25"/>
  <c r="Z37" i="25"/>
  <c r="Y37" i="25"/>
  <c r="X37" i="25"/>
  <c r="W37" i="25"/>
  <c r="V37" i="25"/>
  <c r="U37" i="25"/>
  <c r="T37" i="25"/>
  <c r="S37" i="25"/>
  <c r="R37" i="25"/>
  <c r="Q37" i="25"/>
  <c r="P37" i="25"/>
  <c r="O37" i="25"/>
  <c r="N37" i="25"/>
  <c r="M37" i="25"/>
  <c r="L37" i="25"/>
  <c r="K37" i="25"/>
  <c r="J37" i="25"/>
  <c r="AE36" i="25"/>
  <c r="AD36" i="25"/>
  <c r="AC36" i="25"/>
  <c r="AB36" i="25"/>
  <c r="AA36" i="25"/>
  <c r="Z36" i="25"/>
  <c r="Y36" i="25"/>
  <c r="X36" i="25"/>
  <c r="W36" i="25"/>
  <c r="V36" i="25"/>
  <c r="U36" i="25"/>
  <c r="T36" i="25"/>
  <c r="S36" i="25"/>
  <c r="R36" i="25"/>
  <c r="Q36" i="25"/>
  <c r="P36" i="25"/>
  <c r="O36" i="25"/>
  <c r="N36" i="25"/>
  <c r="M36" i="25"/>
  <c r="L36" i="25"/>
  <c r="K36" i="25"/>
  <c r="J36" i="25"/>
  <c r="AE35" i="25"/>
  <c r="AD35" i="25"/>
  <c r="AC35" i="25"/>
  <c r="AB35" i="25"/>
  <c r="AA35" i="25"/>
  <c r="Z35" i="25"/>
  <c r="Y35" i="25"/>
  <c r="X35" i="25"/>
  <c r="W35" i="25"/>
  <c r="V35" i="25"/>
  <c r="U35" i="25"/>
  <c r="T35" i="25"/>
  <c r="S35" i="25"/>
  <c r="R35" i="25"/>
  <c r="Q35" i="25"/>
  <c r="P35" i="25"/>
  <c r="O35" i="25"/>
  <c r="N35" i="25"/>
  <c r="M35" i="25"/>
  <c r="L35" i="25"/>
  <c r="K35" i="25"/>
  <c r="J35" i="25"/>
  <c r="AE34" i="25"/>
  <c r="AD34" i="25"/>
  <c r="AC34" i="25"/>
  <c r="AB34" i="25"/>
  <c r="AA34" i="25"/>
  <c r="Z34" i="25"/>
  <c r="Y34" i="25"/>
  <c r="X34" i="25"/>
  <c r="W34" i="25"/>
  <c r="V34" i="25"/>
  <c r="U34" i="25"/>
  <c r="T34" i="25"/>
  <c r="S34" i="25"/>
  <c r="R34" i="25"/>
  <c r="Q34" i="25"/>
  <c r="P34" i="25"/>
  <c r="O34" i="25"/>
  <c r="N34" i="25"/>
  <c r="M34" i="25"/>
  <c r="L34" i="25"/>
  <c r="K34" i="25"/>
  <c r="J34" i="25"/>
  <c r="AE33" i="25"/>
  <c r="AD33" i="25"/>
  <c r="AC33" i="25"/>
  <c r="AB33" i="25"/>
  <c r="AA33" i="25"/>
  <c r="Z33" i="25"/>
  <c r="Y33" i="25"/>
  <c r="X33" i="25"/>
  <c r="W33" i="25"/>
  <c r="V33" i="25"/>
  <c r="U33" i="25"/>
  <c r="T33" i="25"/>
  <c r="S33" i="25"/>
  <c r="R33" i="25"/>
  <c r="Q33" i="25"/>
  <c r="P33" i="25"/>
  <c r="O33" i="25"/>
  <c r="N33" i="25"/>
  <c r="M33" i="25"/>
  <c r="L33" i="25"/>
  <c r="K33" i="25"/>
  <c r="J33" i="25"/>
  <c r="AE31" i="25"/>
  <c r="AD31" i="25"/>
  <c r="AC31" i="25"/>
  <c r="AB31" i="25"/>
  <c r="AA31" i="25"/>
  <c r="Z31" i="25"/>
  <c r="Y31" i="25"/>
  <c r="X31" i="25"/>
  <c r="W31" i="25"/>
  <c r="V31" i="25"/>
  <c r="U31" i="25"/>
  <c r="T31" i="25"/>
  <c r="S31" i="25"/>
  <c r="R31" i="25"/>
  <c r="Q31" i="25"/>
  <c r="P31" i="25"/>
  <c r="O31" i="25"/>
  <c r="N31" i="25"/>
  <c r="M31" i="25"/>
  <c r="L31" i="25"/>
  <c r="K31" i="25"/>
  <c r="J31" i="25"/>
  <c r="AE30" i="25"/>
  <c r="AD30" i="25"/>
  <c r="AC30" i="25"/>
  <c r="AB30" i="25"/>
  <c r="AA30" i="25"/>
  <c r="Z30" i="25"/>
  <c r="Y30" i="25"/>
  <c r="X30" i="25"/>
  <c r="W30" i="25"/>
  <c r="V30" i="25"/>
  <c r="U30" i="25"/>
  <c r="T30" i="25"/>
  <c r="S30" i="25"/>
  <c r="R30" i="25"/>
  <c r="Q30" i="25"/>
  <c r="P30" i="25"/>
  <c r="O30" i="25"/>
  <c r="N30" i="25"/>
  <c r="M30" i="25"/>
  <c r="L30" i="25"/>
  <c r="K30" i="25"/>
  <c r="J30" i="25"/>
  <c r="AE28" i="25"/>
  <c r="AD28" i="25"/>
  <c r="AC28" i="25"/>
  <c r="AB28" i="25"/>
  <c r="AA28" i="25"/>
  <c r="Z28" i="25"/>
  <c r="Y28" i="25"/>
  <c r="X28" i="25"/>
  <c r="W28" i="25"/>
  <c r="V28" i="25"/>
  <c r="U28" i="25"/>
  <c r="T28" i="25"/>
  <c r="S28" i="25"/>
  <c r="R28" i="25"/>
  <c r="Q28" i="25"/>
  <c r="P28" i="25"/>
  <c r="O28" i="25"/>
  <c r="N28" i="25"/>
  <c r="M28" i="25"/>
  <c r="L28" i="25"/>
  <c r="K28" i="25"/>
  <c r="J28" i="25"/>
  <c r="AE27" i="25"/>
  <c r="AD27" i="25"/>
  <c r="AC27" i="25"/>
  <c r="AB27" i="25"/>
  <c r="AA27" i="25"/>
  <c r="Z27" i="25"/>
  <c r="Y27" i="25"/>
  <c r="X27" i="25"/>
  <c r="W27" i="25"/>
  <c r="V27" i="25"/>
  <c r="U27" i="25"/>
  <c r="T27" i="25"/>
  <c r="S27" i="25"/>
  <c r="R27" i="25"/>
  <c r="Q27" i="25"/>
  <c r="P27" i="25"/>
  <c r="O27" i="25"/>
  <c r="N27" i="25"/>
  <c r="M27" i="25"/>
  <c r="L27" i="25"/>
  <c r="K27" i="25"/>
  <c r="J27" i="25"/>
  <c r="AE26" i="25"/>
  <c r="AD26" i="25"/>
  <c r="AC26" i="25"/>
  <c r="AB26" i="25"/>
  <c r="AA26" i="25"/>
  <c r="Z26" i="25"/>
  <c r="Y26" i="25"/>
  <c r="X26" i="25"/>
  <c r="W26" i="25"/>
  <c r="V26" i="25"/>
  <c r="U26" i="25"/>
  <c r="T26" i="25"/>
  <c r="S26" i="25"/>
  <c r="R26" i="25"/>
  <c r="Q26" i="25"/>
  <c r="P26" i="25"/>
  <c r="O26" i="25"/>
  <c r="N26" i="25"/>
  <c r="M26" i="25"/>
  <c r="L26" i="25"/>
  <c r="K26" i="25"/>
  <c r="J26" i="25"/>
  <c r="AE25" i="25"/>
  <c r="AD25" i="25"/>
  <c r="AC25" i="25"/>
  <c r="AB25" i="25"/>
  <c r="AA25" i="25"/>
  <c r="Z25" i="25"/>
  <c r="Y25" i="25"/>
  <c r="X25" i="25"/>
  <c r="W25" i="25"/>
  <c r="V25" i="25"/>
  <c r="U25" i="25"/>
  <c r="T25" i="25"/>
  <c r="S25" i="25"/>
  <c r="R25" i="25"/>
  <c r="Q25" i="25"/>
  <c r="P25" i="25"/>
  <c r="O25" i="25"/>
  <c r="N25" i="25"/>
  <c r="M25" i="25"/>
  <c r="L25" i="25"/>
  <c r="K25" i="25"/>
  <c r="J25" i="25"/>
  <c r="AE24" i="25"/>
  <c r="AD24" i="25"/>
  <c r="AE41" i="26" s="1"/>
  <c r="AC24" i="25"/>
  <c r="AB24" i="25"/>
  <c r="AA24" i="25"/>
  <c r="Z24" i="25"/>
  <c r="AB41" i="26" s="1"/>
  <c r="Y24" i="25"/>
  <c r="X24" i="25"/>
  <c r="W24" i="25"/>
  <c r="V24" i="25"/>
  <c r="Y41" i="26" s="1"/>
  <c r="U24" i="25"/>
  <c r="T24" i="25"/>
  <c r="S24" i="25"/>
  <c r="R24" i="25"/>
  <c r="V41" i="26" s="1"/>
  <c r="Q24" i="25"/>
  <c r="P24" i="25"/>
  <c r="O24" i="25"/>
  <c r="N24" i="25"/>
  <c r="S41" i="26" s="1"/>
  <c r="M24" i="25"/>
  <c r="L24" i="25"/>
  <c r="K24" i="25"/>
  <c r="J24" i="25"/>
  <c r="AE22" i="25"/>
  <c r="AD22" i="25"/>
  <c r="AE37" i="26" s="1"/>
  <c r="AC22" i="25"/>
  <c r="AB22" i="25"/>
  <c r="AA22" i="25"/>
  <c r="Z22" i="25"/>
  <c r="AB37" i="26" s="1"/>
  <c r="Y22" i="25"/>
  <c r="X22" i="25"/>
  <c r="W22" i="25"/>
  <c r="V22" i="25"/>
  <c r="Y37" i="26" s="1"/>
  <c r="U22" i="25"/>
  <c r="T22" i="25"/>
  <c r="S22" i="25"/>
  <c r="R22" i="25"/>
  <c r="V37" i="26" s="1"/>
  <c r="Q22" i="25"/>
  <c r="P22" i="25"/>
  <c r="O22" i="25"/>
  <c r="N22" i="25"/>
  <c r="S37" i="26" s="1"/>
  <c r="M22" i="25"/>
  <c r="L22" i="25"/>
  <c r="K22" i="25"/>
  <c r="J22" i="25"/>
  <c r="AE21" i="25"/>
  <c r="AD21" i="25"/>
  <c r="AE35" i="26" s="1"/>
  <c r="AC21" i="25"/>
  <c r="AB21" i="25"/>
  <c r="AA21" i="25"/>
  <c r="Z21" i="25"/>
  <c r="AB35" i="26" s="1"/>
  <c r="Y21" i="25"/>
  <c r="X21" i="25"/>
  <c r="W21" i="25"/>
  <c r="V21" i="25"/>
  <c r="Y35" i="26" s="1"/>
  <c r="U21" i="25"/>
  <c r="T21" i="25"/>
  <c r="S21" i="25"/>
  <c r="R21" i="25"/>
  <c r="V35" i="26" s="1"/>
  <c r="Q21" i="25"/>
  <c r="P21" i="25"/>
  <c r="O21" i="25"/>
  <c r="N21" i="25"/>
  <c r="S35" i="26" s="1"/>
  <c r="M21" i="25"/>
  <c r="L21" i="25"/>
  <c r="K21" i="25"/>
  <c r="J21" i="25"/>
  <c r="AE20" i="25"/>
  <c r="AD20" i="25"/>
  <c r="AE33" i="26" s="1"/>
  <c r="AC20" i="25"/>
  <c r="AB20" i="25"/>
  <c r="AA20" i="25"/>
  <c r="Z20" i="25"/>
  <c r="AB33" i="26" s="1"/>
  <c r="Y20" i="25"/>
  <c r="X20" i="25"/>
  <c r="W20" i="25"/>
  <c r="V20" i="25"/>
  <c r="Y33" i="26" s="1"/>
  <c r="U20" i="25"/>
  <c r="T20" i="25"/>
  <c r="S20" i="25"/>
  <c r="R20" i="25"/>
  <c r="V33" i="26" s="1"/>
  <c r="Q20" i="25"/>
  <c r="P20" i="25"/>
  <c r="O20" i="25"/>
  <c r="N20" i="25"/>
  <c r="S33" i="26" s="1"/>
  <c r="M20" i="25"/>
  <c r="L20" i="25"/>
  <c r="K20" i="25"/>
  <c r="J20" i="25"/>
  <c r="AE19" i="25"/>
  <c r="AD19" i="25"/>
  <c r="AE29" i="26" s="1"/>
  <c r="AC19" i="25"/>
  <c r="AB19" i="25"/>
  <c r="AA19" i="25"/>
  <c r="Z19" i="25"/>
  <c r="AB29" i="26" s="1"/>
  <c r="Y19" i="25"/>
  <c r="X19" i="25"/>
  <c r="W19" i="25"/>
  <c r="V19" i="25"/>
  <c r="Y29" i="26" s="1"/>
  <c r="U19" i="25"/>
  <c r="T19" i="25"/>
  <c r="S19" i="25"/>
  <c r="R19" i="25"/>
  <c r="V29" i="26" s="1"/>
  <c r="Q19" i="25"/>
  <c r="P19" i="25"/>
  <c r="O19" i="25"/>
  <c r="N19" i="25"/>
  <c r="S29" i="26" s="1"/>
  <c r="M19" i="25"/>
  <c r="L19" i="25"/>
  <c r="K19" i="25"/>
  <c r="J19" i="25"/>
  <c r="AE18" i="25"/>
  <c r="AD18" i="25"/>
  <c r="AE27" i="26" s="1"/>
  <c r="AC18" i="25"/>
  <c r="AB18" i="25"/>
  <c r="AA18" i="25"/>
  <c r="Z18" i="25"/>
  <c r="AB27" i="26" s="1"/>
  <c r="Y18" i="25"/>
  <c r="X18" i="25"/>
  <c r="W18" i="25"/>
  <c r="V18" i="25"/>
  <c r="Y27" i="26" s="1"/>
  <c r="U18" i="25"/>
  <c r="T18" i="25"/>
  <c r="S18" i="25"/>
  <c r="R18" i="25"/>
  <c r="V27" i="26" s="1"/>
  <c r="Q18" i="25"/>
  <c r="P18" i="25"/>
  <c r="O18" i="25"/>
  <c r="N18" i="25"/>
  <c r="S27" i="26" s="1"/>
  <c r="M18" i="25"/>
  <c r="L18" i="25"/>
  <c r="K18" i="25"/>
  <c r="J18" i="25"/>
  <c r="AE17" i="25"/>
  <c r="AD17" i="25"/>
  <c r="AE25" i="26" s="1"/>
  <c r="AC17" i="25"/>
  <c r="AB17" i="25"/>
  <c r="AA17" i="25"/>
  <c r="Z17" i="25"/>
  <c r="AB25" i="26"/>
  <c r="Y17" i="25"/>
  <c r="X17" i="25"/>
  <c r="W17" i="25"/>
  <c r="V17" i="25"/>
  <c r="Y25" i="26" s="1"/>
  <c r="U17" i="25"/>
  <c r="T17" i="25"/>
  <c r="S17" i="25"/>
  <c r="R17" i="25"/>
  <c r="V25" i="26" s="1"/>
  <c r="Q17" i="25"/>
  <c r="P17" i="25"/>
  <c r="O17" i="25"/>
  <c r="N17" i="25"/>
  <c r="S25" i="26" s="1"/>
  <c r="M17" i="25"/>
  <c r="L17" i="25"/>
  <c r="K17" i="25"/>
  <c r="J17" i="25"/>
  <c r="AE16" i="25"/>
  <c r="AD16" i="25"/>
  <c r="AE21" i="26" s="1"/>
  <c r="AC16" i="25"/>
  <c r="AB16" i="25"/>
  <c r="AA16" i="25"/>
  <c r="Z16" i="25"/>
  <c r="AB21" i="26" s="1"/>
  <c r="Y16" i="25"/>
  <c r="X16" i="25"/>
  <c r="W16" i="25"/>
  <c r="V16" i="25"/>
  <c r="Y21" i="26" s="1"/>
  <c r="U16" i="25"/>
  <c r="T16" i="25"/>
  <c r="S16" i="25"/>
  <c r="R16" i="25"/>
  <c r="V21" i="26" s="1"/>
  <c r="Q16" i="25"/>
  <c r="P16" i="25"/>
  <c r="O16" i="25"/>
  <c r="N16" i="25"/>
  <c r="S21" i="26" s="1"/>
  <c r="M16" i="25"/>
  <c r="L16" i="25"/>
  <c r="K16" i="25"/>
  <c r="J16" i="25"/>
  <c r="AE15" i="25"/>
  <c r="AD15" i="25"/>
  <c r="AE19" i="26" s="1"/>
  <c r="AC15" i="25"/>
  <c r="AB15" i="25"/>
  <c r="AA15" i="25"/>
  <c r="Z15" i="25"/>
  <c r="AB19" i="26" s="1"/>
  <c r="Y15" i="25"/>
  <c r="X15" i="25"/>
  <c r="W15" i="25"/>
  <c r="V15" i="25"/>
  <c r="Y19" i="26" s="1"/>
  <c r="U15" i="25"/>
  <c r="T15" i="25"/>
  <c r="S15" i="25"/>
  <c r="R15" i="25"/>
  <c r="V19" i="26" s="1"/>
  <c r="Q15" i="25"/>
  <c r="P15" i="25"/>
  <c r="O15" i="25"/>
  <c r="N15" i="25"/>
  <c r="S19" i="26" s="1"/>
  <c r="M15" i="25"/>
  <c r="L15" i="25"/>
  <c r="K15" i="25"/>
  <c r="J15" i="25"/>
  <c r="AE14" i="25"/>
  <c r="AD14" i="25"/>
  <c r="AE17" i="26" s="1"/>
  <c r="AC14" i="25"/>
  <c r="AB14" i="25"/>
  <c r="AA14" i="25"/>
  <c r="Z14" i="25"/>
  <c r="AB17" i="26" s="1"/>
  <c r="Y14" i="25"/>
  <c r="X14" i="25"/>
  <c r="W14" i="25"/>
  <c r="V14" i="25"/>
  <c r="Y17" i="26" s="1"/>
  <c r="U14" i="25"/>
  <c r="T14" i="25"/>
  <c r="S14" i="25"/>
  <c r="R14" i="25"/>
  <c r="V17" i="26" s="1"/>
  <c r="Q14" i="25"/>
  <c r="P14" i="25"/>
  <c r="O14" i="25"/>
  <c r="N14" i="25"/>
  <c r="S17" i="26"/>
  <c r="M14" i="25"/>
  <c r="L14" i="25"/>
  <c r="K14" i="25"/>
  <c r="J14" i="25"/>
  <c r="AE13" i="25"/>
  <c r="AD13" i="25"/>
  <c r="AE15" i="26" s="1"/>
  <c r="AC13" i="25"/>
  <c r="AB13" i="25"/>
  <c r="AA13" i="25"/>
  <c r="Z13" i="25"/>
  <c r="AB15" i="26" s="1"/>
  <c r="Y13" i="25"/>
  <c r="X13" i="25"/>
  <c r="W13" i="25"/>
  <c r="V13" i="25"/>
  <c r="Y15" i="26" s="1"/>
  <c r="U13" i="25"/>
  <c r="T13" i="25"/>
  <c r="S13" i="25"/>
  <c r="R13" i="25"/>
  <c r="V15" i="26"/>
  <c r="Q13" i="25"/>
  <c r="P13" i="25"/>
  <c r="O13" i="25"/>
  <c r="N13" i="25"/>
  <c r="S15" i="26" s="1"/>
  <c r="M13" i="25"/>
  <c r="L13" i="25"/>
  <c r="K13" i="25"/>
  <c r="J13" i="25"/>
  <c r="AE12" i="25"/>
  <c r="AD12" i="25"/>
  <c r="AC12" i="25"/>
  <c r="AB12" i="25"/>
  <c r="AA12" i="25"/>
  <c r="Z12" i="25"/>
  <c r="AB13" i="26" s="1"/>
  <c r="Y12" i="25"/>
  <c r="X12" i="25"/>
  <c r="W12" i="25"/>
  <c r="V12" i="25"/>
  <c r="Y13" i="26" s="1"/>
  <c r="U12" i="25"/>
  <c r="T12" i="25"/>
  <c r="S12" i="25"/>
  <c r="R12" i="25"/>
  <c r="V13" i="26" s="1"/>
  <c r="Q12" i="25"/>
  <c r="P12" i="25"/>
  <c r="O12" i="25"/>
  <c r="N12" i="25"/>
  <c r="S13" i="26" s="1"/>
  <c r="M12" i="25"/>
  <c r="L12" i="25"/>
  <c r="K12" i="25"/>
  <c r="J12" i="25"/>
  <c r="AE11" i="25"/>
  <c r="AD11" i="25"/>
  <c r="AE11" i="26" s="1"/>
  <c r="AC11" i="25"/>
  <c r="AB11" i="25"/>
  <c r="AA11" i="25"/>
  <c r="Z11" i="25"/>
  <c r="AB11" i="26" s="1"/>
  <c r="Y11" i="25"/>
  <c r="X11" i="25"/>
  <c r="W11" i="25"/>
  <c r="V11" i="25"/>
  <c r="Y11" i="26" s="1"/>
  <c r="U11" i="25"/>
  <c r="T11" i="25"/>
  <c r="S11" i="25"/>
  <c r="R11" i="25"/>
  <c r="V11" i="26" s="1"/>
  <c r="Q11" i="25"/>
  <c r="P11" i="25"/>
  <c r="O11" i="25"/>
  <c r="N11" i="25"/>
  <c r="S11" i="26" s="1"/>
  <c r="M11" i="25"/>
  <c r="L11" i="25"/>
  <c r="K11" i="25"/>
  <c r="J11" i="25"/>
  <c r="AE10" i="25"/>
  <c r="AD10" i="25"/>
  <c r="AC10" i="25"/>
  <c r="AB10" i="25"/>
  <c r="AA10" i="25"/>
  <c r="Z10" i="25"/>
  <c r="Y10" i="25"/>
  <c r="X10" i="25"/>
  <c r="W10" i="25"/>
  <c r="V10" i="25"/>
  <c r="U10" i="25"/>
  <c r="T10" i="25"/>
  <c r="S10" i="25"/>
  <c r="R10" i="25"/>
  <c r="Q10" i="25"/>
  <c r="P10" i="25"/>
  <c r="O10" i="25"/>
  <c r="N10" i="25"/>
  <c r="M10" i="25"/>
  <c r="L10" i="25"/>
  <c r="K10" i="25"/>
  <c r="J10" i="25"/>
  <c r="AE9" i="25"/>
  <c r="AD9" i="25"/>
  <c r="AE7" i="26" s="1"/>
  <c r="AC9" i="25"/>
  <c r="AB9" i="25"/>
  <c r="AA9" i="25"/>
  <c r="Z9" i="25"/>
  <c r="AB7" i="26" s="1"/>
  <c r="Y9" i="25"/>
  <c r="X9" i="25"/>
  <c r="W9" i="25"/>
  <c r="V9" i="25"/>
  <c r="Y7" i="26" s="1"/>
  <c r="U9" i="25"/>
  <c r="T9" i="25"/>
  <c r="S9" i="25"/>
  <c r="R9" i="25"/>
  <c r="V7" i="26" s="1"/>
  <c r="Q9" i="25"/>
  <c r="P9" i="25"/>
  <c r="O9" i="25"/>
  <c r="N9" i="25"/>
  <c r="S7" i="26" s="1"/>
  <c r="M9" i="25"/>
  <c r="L9" i="25"/>
  <c r="K9" i="25"/>
  <c r="J9" i="25"/>
  <c r="AE8" i="25"/>
  <c r="AD8" i="25"/>
  <c r="AE5" i="26" s="1"/>
  <c r="AC8" i="25"/>
  <c r="AB8" i="25"/>
  <c r="AA8" i="25"/>
  <c r="Z8" i="25"/>
  <c r="AB5" i="26" s="1"/>
  <c r="Y8" i="25"/>
  <c r="X8" i="25"/>
  <c r="W8" i="25"/>
  <c r="V8" i="25"/>
  <c r="Y5" i="26" s="1"/>
  <c r="U8" i="25"/>
  <c r="T8" i="25"/>
  <c r="S8" i="25"/>
  <c r="R8" i="25"/>
  <c r="V5" i="26" s="1"/>
  <c r="Q8" i="25"/>
  <c r="P8" i="25"/>
  <c r="O8" i="25"/>
  <c r="N8" i="25"/>
  <c r="S5" i="26" s="1"/>
  <c r="M8" i="25"/>
  <c r="K8" i="25"/>
  <c r="I11" i="7"/>
  <c r="W11" i="7"/>
  <c r="U11" i="7"/>
  <c r="S11" i="7"/>
  <c r="Q11" i="7"/>
  <c r="T11" i="7" s="1"/>
  <c r="O11" i="7"/>
  <c r="M11" i="7"/>
  <c r="K11" i="7"/>
  <c r="G11" i="7"/>
  <c r="K10" i="27"/>
  <c r="K11" i="27" s="1"/>
  <c r="K12" i="27" s="1"/>
  <c r="J10" i="27"/>
  <c r="J11" i="27" s="1"/>
  <c r="J12" i="27" s="1"/>
  <c r="I10" i="27"/>
  <c r="I11" i="27" s="1"/>
  <c r="I12" i="27" s="1"/>
  <c r="H10" i="27"/>
  <c r="H11" i="27" s="1"/>
  <c r="H12" i="27" s="1"/>
  <c r="G10" i="27"/>
  <c r="G11" i="27" s="1"/>
  <c r="G12" i="27" s="1"/>
  <c r="F10" i="27"/>
  <c r="F11" i="27" s="1"/>
  <c r="F12" i="27" s="1"/>
  <c r="E10" i="27"/>
  <c r="E11" i="27" s="1"/>
  <c r="E12" i="27" s="1"/>
  <c r="D10" i="27"/>
  <c r="D11" i="27" s="1"/>
  <c r="D12" i="27" s="1"/>
  <c r="C10" i="27"/>
  <c r="C11" i="27" s="1"/>
  <c r="C12" i="27" s="1"/>
  <c r="O410" i="17"/>
  <c r="N410" i="17"/>
  <c r="M410" i="17"/>
  <c r="L410" i="17"/>
  <c r="K410" i="17"/>
  <c r="J410" i="17"/>
  <c r="I410" i="17"/>
  <c r="G410" i="17"/>
  <c r="O342" i="17"/>
  <c r="N342" i="17"/>
  <c r="M342" i="17"/>
  <c r="L342" i="17"/>
  <c r="K342" i="17"/>
  <c r="J342" i="17"/>
  <c r="I342" i="17"/>
  <c r="G342" i="17"/>
  <c r="O274" i="17"/>
  <c r="N274" i="17"/>
  <c r="M274" i="17"/>
  <c r="L274" i="17"/>
  <c r="K274" i="17"/>
  <c r="J274" i="17"/>
  <c r="I274" i="17"/>
  <c r="G274" i="17"/>
  <c r="O206" i="17"/>
  <c r="N206" i="17"/>
  <c r="M206" i="17"/>
  <c r="L206" i="17"/>
  <c r="K206" i="17"/>
  <c r="J206" i="17"/>
  <c r="I206" i="17"/>
  <c r="G206" i="17"/>
  <c r="O138" i="17"/>
  <c r="N138" i="17"/>
  <c r="M138" i="17"/>
  <c r="L138" i="17"/>
  <c r="K138" i="17"/>
  <c r="J138" i="17"/>
  <c r="I138" i="17"/>
  <c r="G138" i="17"/>
  <c r="O67" i="17"/>
  <c r="N67" i="17"/>
  <c r="M67" i="17"/>
  <c r="L67" i="17"/>
  <c r="K67" i="17"/>
  <c r="J67" i="17"/>
  <c r="I67" i="17"/>
  <c r="G67" i="17"/>
  <c r="N381" i="17"/>
  <c r="N313" i="17"/>
  <c r="N343" i="17" s="1"/>
  <c r="N245" i="17"/>
  <c r="N177" i="17"/>
  <c r="N109" i="17"/>
  <c r="N38" i="17"/>
  <c r="N68" i="17" s="1"/>
  <c r="S8" i="9"/>
  <c r="Q8" i="9"/>
  <c r="O8" i="9"/>
  <c r="M8" i="9"/>
  <c r="K8" i="9"/>
  <c r="I8" i="9"/>
  <c r="Q20" i="10"/>
  <c r="Q19" i="10"/>
  <c r="O19" i="10"/>
  <c r="M19" i="10"/>
  <c r="K19" i="10"/>
  <c r="I19" i="10"/>
  <c r="K6" i="18"/>
  <c r="K35" i="18"/>
  <c r="K64" i="18"/>
  <c r="K93" i="18"/>
  <c r="K92" i="18"/>
  <c r="K122" i="18"/>
  <c r="K121" i="18"/>
  <c r="K151" i="18"/>
  <c r="K150" i="18"/>
  <c r="F123" i="16"/>
  <c r="F130" i="16" s="1"/>
  <c r="V131" i="16" s="1"/>
  <c r="I171" i="18" s="1"/>
  <c r="F120" i="16"/>
  <c r="F101" i="16"/>
  <c r="F98" i="16"/>
  <c r="F79" i="16"/>
  <c r="V76" i="16" s="1"/>
  <c r="I95" i="18" s="1"/>
  <c r="K95" i="18" s="1"/>
  <c r="W9" i="6" s="1"/>
  <c r="F76" i="16"/>
  <c r="F57" i="16"/>
  <c r="F54" i="16"/>
  <c r="E76" i="16" s="1"/>
  <c r="F35" i="16"/>
  <c r="L35" i="16" s="1"/>
  <c r="N35" i="16" s="1"/>
  <c r="F13" i="16"/>
  <c r="F10" i="16"/>
  <c r="F32" i="16"/>
  <c r="V38" i="16" s="1"/>
  <c r="I43" i="18" s="1"/>
  <c r="K43" i="18" s="1"/>
  <c r="Q15" i="6" s="1"/>
  <c r="I8" i="7"/>
  <c r="M16" i="6"/>
  <c r="J16" i="6"/>
  <c r="M12" i="6"/>
  <c r="J12" i="6"/>
  <c r="J16" i="18"/>
  <c r="AE13" i="26"/>
  <c r="J8" i="25"/>
  <c r="AB38" i="26"/>
  <c r="N9" i="10" s="1"/>
  <c r="AB78" i="26"/>
  <c r="L19" i="28"/>
  <c r="L9" i="28"/>
  <c r="I23" i="29"/>
  <c r="L7" i="28" s="1"/>
  <c r="I11" i="29"/>
  <c r="L6" i="28" s="1"/>
  <c r="C23" i="29"/>
  <c r="F7" i="28" s="1"/>
  <c r="D23" i="29"/>
  <c r="G7" i="28"/>
  <c r="E23" i="29"/>
  <c r="H7" i="28" s="1"/>
  <c r="F23" i="29"/>
  <c r="I7" i="28" s="1"/>
  <c r="G23" i="29"/>
  <c r="J7" i="28"/>
  <c r="H23" i="29"/>
  <c r="K7" i="28" s="1"/>
  <c r="J23" i="29"/>
  <c r="M7" i="28"/>
  <c r="B23" i="29"/>
  <c r="E7" i="28" s="1"/>
  <c r="C11" i="29"/>
  <c r="F6" i="28" s="1"/>
  <c r="F18" i="28" s="1"/>
  <c r="D11" i="29"/>
  <c r="G6" i="28" s="1"/>
  <c r="E11" i="29"/>
  <c r="H6" i="28" s="1"/>
  <c r="F11" i="29"/>
  <c r="I6" i="28" s="1"/>
  <c r="I18" i="28" s="1"/>
  <c r="G11" i="29"/>
  <c r="J6" i="28" s="1"/>
  <c r="H11" i="29"/>
  <c r="K6" i="28" s="1"/>
  <c r="J11" i="29"/>
  <c r="M6" i="28" s="1"/>
  <c r="B11" i="29"/>
  <c r="E6" i="28" s="1"/>
  <c r="M78" i="26"/>
  <c r="M79" i="26"/>
  <c r="P32" i="10"/>
  <c r="N32" i="10"/>
  <c r="L32" i="10"/>
  <c r="O32" i="10" s="1"/>
  <c r="J32" i="10"/>
  <c r="M32" i="10" s="1"/>
  <c r="H32" i="10"/>
  <c r="F32" i="10"/>
  <c r="I32" i="10" s="1"/>
  <c r="W8" i="7"/>
  <c r="F26" i="3" s="1"/>
  <c r="U8" i="7"/>
  <c r="S8" i="7"/>
  <c r="T8" i="7" s="1"/>
  <c r="Q8" i="7"/>
  <c r="F20" i="3" s="1"/>
  <c r="O8" i="7"/>
  <c r="F18" i="3" s="1"/>
  <c r="M8" i="7"/>
  <c r="H20" i="28" s="1"/>
  <c r="H22" i="28" s="1"/>
  <c r="J16" i="3" s="1"/>
  <c r="K8" i="7"/>
  <c r="G20" i="28" s="1"/>
  <c r="E19" i="28"/>
  <c r="E9" i="28"/>
  <c r="G19" i="28"/>
  <c r="H19" i="28"/>
  <c r="I19" i="28"/>
  <c r="J19" i="28"/>
  <c r="K19" i="28"/>
  <c r="M19" i="28"/>
  <c r="F19" i="28"/>
  <c r="G9" i="28"/>
  <c r="H9" i="28"/>
  <c r="I9" i="28"/>
  <c r="J9" i="28"/>
  <c r="K9" i="28"/>
  <c r="M9" i="28"/>
  <c r="F9" i="28"/>
  <c r="P39" i="26"/>
  <c r="F10" i="10" s="1"/>
  <c r="D169" i="18"/>
  <c r="J169" i="18"/>
  <c r="K169" i="18" s="1"/>
  <c r="AC25" i="6" s="1"/>
  <c r="D168" i="18"/>
  <c r="E168" i="18" s="1"/>
  <c r="U24" i="5" s="1"/>
  <c r="J168" i="18"/>
  <c r="K168" i="18" s="1"/>
  <c r="AC24" i="6" s="1"/>
  <c r="J167" i="18"/>
  <c r="K167" i="18" s="1"/>
  <c r="AC23" i="6" s="1"/>
  <c r="J166" i="18"/>
  <c r="K166" i="18" s="1"/>
  <c r="AC22" i="6"/>
  <c r="D166" i="18"/>
  <c r="J165" i="18"/>
  <c r="K165" i="18" s="1"/>
  <c r="AC21" i="6" s="1"/>
  <c r="J164" i="18"/>
  <c r="K164" i="18" s="1"/>
  <c r="AC20" i="6" s="1"/>
  <c r="D164" i="18"/>
  <c r="J163" i="18"/>
  <c r="D163" i="18"/>
  <c r="E163" i="18" s="1"/>
  <c r="U19" i="5" s="1"/>
  <c r="J162" i="18"/>
  <c r="D162" i="18"/>
  <c r="E162" i="18" s="1"/>
  <c r="U18" i="5" s="1"/>
  <c r="J161" i="18"/>
  <c r="D160" i="18"/>
  <c r="D140" i="18"/>
  <c r="J140" i="18"/>
  <c r="K140" i="18" s="1"/>
  <c r="Z25" i="6" s="1"/>
  <c r="AD25" i="6" s="1"/>
  <c r="D139" i="18"/>
  <c r="E139" i="18" s="1"/>
  <c r="S24" i="5" s="1"/>
  <c r="J139" i="18"/>
  <c r="K139" i="18" s="1"/>
  <c r="Z24" i="6" s="1"/>
  <c r="AD24" i="6" s="1"/>
  <c r="J138" i="18"/>
  <c r="K138" i="18" s="1"/>
  <c r="Z23" i="6" s="1"/>
  <c r="AD23" i="6" s="1"/>
  <c r="J137" i="18"/>
  <c r="K137" i="18" s="1"/>
  <c r="Z22" i="6" s="1"/>
  <c r="AD22" i="6" s="1"/>
  <c r="D137" i="18"/>
  <c r="J136" i="18"/>
  <c r="K136" i="18" s="1"/>
  <c r="Z21" i="6" s="1"/>
  <c r="AD21" i="6" s="1"/>
  <c r="J135" i="18"/>
  <c r="K135" i="18" s="1"/>
  <c r="Z20" i="6" s="1"/>
  <c r="D135" i="18"/>
  <c r="J134" i="18"/>
  <c r="D134" i="18"/>
  <c r="E134" i="18" s="1"/>
  <c r="S19" i="5" s="1"/>
  <c r="V19" i="5" s="1"/>
  <c r="J133" i="18"/>
  <c r="D133" i="18"/>
  <c r="E133" i="18" s="1"/>
  <c r="S18" i="5" s="1"/>
  <c r="V18" i="5" s="1"/>
  <c r="J132" i="18"/>
  <c r="D131" i="18"/>
  <c r="D111" i="18"/>
  <c r="J111" i="18"/>
  <c r="K111" i="18" s="1"/>
  <c r="W25" i="6" s="1"/>
  <c r="AA25" i="6" s="1"/>
  <c r="D110" i="18"/>
  <c r="J110" i="18"/>
  <c r="K110" i="18" s="1"/>
  <c r="W24" i="6" s="1"/>
  <c r="AA24" i="6" s="1"/>
  <c r="J109" i="18"/>
  <c r="K109" i="18" s="1"/>
  <c r="W23" i="6" s="1"/>
  <c r="AA23" i="6" s="1"/>
  <c r="J108" i="18"/>
  <c r="K108" i="18" s="1"/>
  <c r="W22" i="6" s="1"/>
  <c r="D108" i="18"/>
  <c r="J107" i="18"/>
  <c r="K107" i="18" s="1"/>
  <c r="W21" i="6" s="1"/>
  <c r="AA21" i="6" s="1"/>
  <c r="J106" i="18"/>
  <c r="K106" i="18" s="1"/>
  <c r="W20" i="6" s="1"/>
  <c r="D106" i="18"/>
  <c r="J105" i="18"/>
  <c r="D105" i="18"/>
  <c r="J104" i="18"/>
  <c r="D104" i="18"/>
  <c r="E104" i="18" s="1"/>
  <c r="Q18" i="5" s="1"/>
  <c r="T18" i="5" s="1"/>
  <c r="J103" i="18"/>
  <c r="D102" i="18"/>
  <c r="D82" i="18"/>
  <c r="J82" i="18"/>
  <c r="K82" i="18" s="1"/>
  <c r="T25" i="6" s="1"/>
  <c r="X25" i="6" s="1"/>
  <c r="D81" i="18"/>
  <c r="E81" i="18" s="1"/>
  <c r="O24" i="5" s="1"/>
  <c r="J81" i="18"/>
  <c r="K81" i="18" s="1"/>
  <c r="T24" i="6" s="1"/>
  <c r="X24" i="6" s="1"/>
  <c r="J80" i="18"/>
  <c r="K80" i="18" s="1"/>
  <c r="T23" i="6" s="1"/>
  <c r="X23" i="6" s="1"/>
  <c r="J79" i="18"/>
  <c r="K79" i="18" s="1"/>
  <c r="T22" i="6" s="1"/>
  <c r="D79" i="18"/>
  <c r="J78" i="18"/>
  <c r="K78" i="18" s="1"/>
  <c r="T21" i="6" s="1"/>
  <c r="X21" i="6" s="1"/>
  <c r="J77" i="18"/>
  <c r="K77" i="18" s="1"/>
  <c r="T20" i="6" s="1"/>
  <c r="D77" i="18"/>
  <c r="J76" i="18"/>
  <c r="D76" i="18"/>
  <c r="E76" i="18" s="1"/>
  <c r="O19" i="5" s="1"/>
  <c r="R19" i="5" s="1"/>
  <c r="J75" i="18"/>
  <c r="D75" i="18"/>
  <c r="E75" i="18" s="1"/>
  <c r="O18" i="5" s="1"/>
  <c r="R18" i="5" s="1"/>
  <c r="J74" i="18"/>
  <c r="D73" i="18"/>
  <c r="D53" i="18"/>
  <c r="J53" i="18"/>
  <c r="K53" i="18" s="1"/>
  <c r="Q25" i="6" s="1"/>
  <c r="U25" i="6" s="1"/>
  <c r="D52" i="18"/>
  <c r="E52" i="18" s="1"/>
  <c r="M24" i="5" s="1"/>
  <c r="J52" i="18"/>
  <c r="K52" i="18" s="1"/>
  <c r="Q24" i="6" s="1"/>
  <c r="U24" i="6" s="1"/>
  <c r="J51" i="18"/>
  <c r="K51" i="18" s="1"/>
  <c r="Q23" i="6" s="1"/>
  <c r="U23" i="6" s="1"/>
  <c r="J50" i="18"/>
  <c r="K50" i="18" s="1"/>
  <c r="Q22" i="6" s="1"/>
  <c r="D50" i="18"/>
  <c r="J49" i="18"/>
  <c r="K49" i="18" s="1"/>
  <c r="Q21" i="6" s="1"/>
  <c r="U21" i="6" s="1"/>
  <c r="J48" i="18"/>
  <c r="K48" i="18" s="1"/>
  <c r="Q20" i="6" s="1"/>
  <c r="D48" i="18"/>
  <c r="J47" i="18"/>
  <c r="D47" i="18"/>
  <c r="J46" i="18"/>
  <c r="D46" i="18"/>
  <c r="E46" i="18" s="1"/>
  <c r="M18" i="5" s="1"/>
  <c r="P18" i="5" s="1"/>
  <c r="J45" i="18"/>
  <c r="D44" i="18"/>
  <c r="D25" i="18"/>
  <c r="D24" i="18"/>
  <c r="E24" i="18" s="1"/>
  <c r="K25" i="5" s="1"/>
  <c r="J24" i="18"/>
  <c r="K24" i="18" s="1"/>
  <c r="N25" i="6" s="1"/>
  <c r="R25" i="6" s="1"/>
  <c r="D23" i="18"/>
  <c r="J23" i="18"/>
  <c r="K23" i="18" s="1"/>
  <c r="N24" i="6" s="1"/>
  <c r="R24" i="6" s="1"/>
  <c r="J22" i="18"/>
  <c r="K22" i="18" s="1"/>
  <c r="N23" i="6" s="1"/>
  <c r="R23" i="6" s="1"/>
  <c r="J21" i="18"/>
  <c r="K21" i="18" s="1"/>
  <c r="N22" i="6" s="1"/>
  <c r="D21" i="18"/>
  <c r="J20" i="18"/>
  <c r="K20" i="18" s="1"/>
  <c r="N21" i="6" s="1"/>
  <c r="J19" i="18"/>
  <c r="K19" i="18" s="1"/>
  <c r="N20" i="6" s="1"/>
  <c r="D19" i="18"/>
  <c r="J18" i="18"/>
  <c r="D18" i="18"/>
  <c r="E18" i="18" s="1"/>
  <c r="K19" i="5" s="1"/>
  <c r="N19" i="5" s="1"/>
  <c r="J17" i="18"/>
  <c r="D17" i="18"/>
  <c r="E17" i="18" s="1"/>
  <c r="K18" i="5" s="1"/>
  <c r="N18" i="5" s="1"/>
  <c r="D15" i="18"/>
  <c r="I12" i="3"/>
  <c r="I10" i="3"/>
  <c r="M14" i="3"/>
  <c r="L14" i="3"/>
  <c r="M12" i="3"/>
  <c r="L12" i="3"/>
  <c r="M10" i="3"/>
  <c r="L10" i="3"/>
  <c r="K10" i="3"/>
  <c r="K49" i="27"/>
  <c r="J49" i="27"/>
  <c r="I49" i="27"/>
  <c r="H49" i="27"/>
  <c r="G49" i="27"/>
  <c r="F49" i="27"/>
  <c r="E49" i="27"/>
  <c r="D49" i="27"/>
  <c r="C49" i="27"/>
  <c r="K34" i="27"/>
  <c r="J34" i="27"/>
  <c r="I34" i="27"/>
  <c r="H34" i="27"/>
  <c r="G34" i="27"/>
  <c r="F34" i="27"/>
  <c r="E34" i="27"/>
  <c r="D34" i="27"/>
  <c r="C34" i="27"/>
  <c r="K23" i="27"/>
  <c r="J23" i="27"/>
  <c r="I23" i="27"/>
  <c r="H23" i="27"/>
  <c r="G23" i="27"/>
  <c r="F23" i="27"/>
  <c r="E23" i="27"/>
  <c r="D23" i="27"/>
  <c r="C23" i="27"/>
  <c r="J79" i="26"/>
  <c r="G79" i="26"/>
  <c r="AE78" i="26"/>
  <c r="Y78" i="26"/>
  <c r="V78" i="26"/>
  <c r="S78" i="26"/>
  <c r="P78" i="26"/>
  <c r="J78" i="26"/>
  <c r="G78" i="26"/>
  <c r="M39" i="26"/>
  <c r="J39" i="26"/>
  <c r="G39" i="26"/>
  <c r="AE38" i="26"/>
  <c r="P9" i="10" s="1"/>
  <c r="Y38" i="26"/>
  <c r="V38" i="26"/>
  <c r="J9" i="10" s="1"/>
  <c r="S38" i="26"/>
  <c r="H9" i="10" s="1"/>
  <c r="P38" i="26"/>
  <c r="F9" i="10" s="1"/>
  <c r="M38" i="26"/>
  <c r="J38" i="26"/>
  <c r="G38" i="26"/>
  <c r="AE85" i="20"/>
  <c r="AD85" i="20"/>
  <c r="AD85" i="25" s="1"/>
  <c r="AE83" i="26"/>
  <c r="AC85" i="20"/>
  <c r="AC85" i="25" s="1"/>
  <c r="AB85" i="20"/>
  <c r="AB85" i="25" s="1"/>
  <c r="AA85" i="20"/>
  <c r="AA85" i="25" s="1"/>
  <c r="Z85" i="20"/>
  <c r="Z85" i="25" s="1"/>
  <c r="AB83" i="26" s="1"/>
  <c r="Y85" i="20"/>
  <c r="X85" i="20"/>
  <c r="W85" i="20"/>
  <c r="W85" i="25" s="1"/>
  <c r="V85" i="20"/>
  <c r="V85" i="25" s="1"/>
  <c r="Y83" i="26" s="1"/>
  <c r="U85" i="20"/>
  <c r="U85" i="25" s="1"/>
  <c r="T85" i="20"/>
  <c r="T85" i="25" s="1"/>
  <c r="S85" i="20"/>
  <c r="S85" i="25" s="1"/>
  <c r="R85" i="20"/>
  <c r="Q85" i="20"/>
  <c r="Q85" i="25" s="1"/>
  <c r="P85" i="20"/>
  <c r="P85" i="25" s="1"/>
  <c r="O85" i="20"/>
  <c r="O85" i="25" s="1"/>
  <c r="N85" i="20"/>
  <c r="M85" i="20"/>
  <c r="M85" i="25" s="1"/>
  <c r="L85" i="20"/>
  <c r="L85" i="25" s="1"/>
  <c r="K85" i="20"/>
  <c r="J85" i="20"/>
  <c r="J85" i="25" s="1"/>
  <c r="AE72" i="20"/>
  <c r="AE72" i="25" s="1"/>
  <c r="AD72" i="20"/>
  <c r="AD72" i="25" s="1"/>
  <c r="AE69" i="26" s="1"/>
  <c r="AC72" i="20"/>
  <c r="AB72" i="20"/>
  <c r="AA72" i="20"/>
  <c r="AA72" i="25" s="1"/>
  <c r="Z72" i="20"/>
  <c r="Z72" i="25" s="1"/>
  <c r="AB69" i="26" s="1"/>
  <c r="Y72" i="20"/>
  <c r="X72" i="20"/>
  <c r="W72" i="20"/>
  <c r="V72" i="20"/>
  <c r="V72" i="25" s="1"/>
  <c r="Y69" i="26" s="1"/>
  <c r="U72" i="20"/>
  <c r="T72" i="20"/>
  <c r="T72" i="25" s="1"/>
  <c r="S72" i="20"/>
  <c r="S72" i="25" s="1"/>
  <c r="R72" i="20"/>
  <c r="R72" i="25" s="1"/>
  <c r="V69" i="26" s="1"/>
  <c r="Q72" i="20"/>
  <c r="P72" i="20"/>
  <c r="O72" i="20"/>
  <c r="O72" i="25" s="1"/>
  <c r="N72" i="20"/>
  <c r="N72" i="25" s="1"/>
  <c r="S69" i="26" s="1"/>
  <c r="M72" i="20"/>
  <c r="M72" i="25" s="1"/>
  <c r="L72" i="20"/>
  <c r="K72" i="20"/>
  <c r="J72" i="20"/>
  <c r="AE69" i="20"/>
  <c r="AD69" i="20"/>
  <c r="AC69" i="20"/>
  <c r="AC69" i="25" s="1"/>
  <c r="AB69" i="20"/>
  <c r="AB69" i="25" s="1"/>
  <c r="AA69" i="20"/>
  <c r="Z69" i="20"/>
  <c r="Y69" i="20"/>
  <c r="Y69" i="25" s="1"/>
  <c r="X69" i="20"/>
  <c r="X69" i="25" s="1"/>
  <c r="W69" i="20"/>
  <c r="V69" i="20"/>
  <c r="V69" i="25" s="1"/>
  <c r="Y67" i="26" s="1"/>
  <c r="U69" i="20"/>
  <c r="U69" i="25" s="1"/>
  <c r="T69" i="20"/>
  <c r="T69" i="25" s="1"/>
  <c r="S69" i="20"/>
  <c r="S69" i="25" s="1"/>
  <c r="R69" i="20"/>
  <c r="Q69" i="20"/>
  <c r="Q69" i="25" s="1"/>
  <c r="P69" i="20"/>
  <c r="P69" i="25" s="1"/>
  <c r="O69" i="20"/>
  <c r="N69" i="20"/>
  <c r="M69" i="20"/>
  <c r="M69" i="25" s="1"/>
  <c r="L69" i="20"/>
  <c r="L69" i="25" s="1"/>
  <c r="K69" i="20"/>
  <c r="J69" i="20"/>
  <c r="J69" i="25" s="1"/>
  <c r="AE65" i="20"/>
  <c r="AE65" i="25" s="1"/>
  <c r="AD65" i="20"/>
  <c r="AD65" i="25" s="1"/>
  <c r="AE65" i="26" s="1"/>
  <c r="AC65" i="20"/>
  <c r="AC65" i="25" s="1"/>
  <c r="AB65" i="20"/>
  <c r="AA65" i="20"/>
  <c r="AA65" i="25" s="1"/>
  <c r="Z65" i="20"/>
  <c r="Z65" i="25" s="1"/>
  <c r="AB65" i="26" s="1"/>
  <c r="Y65" i="20"/>
  <c r="Y65" i="25" s="1"/>
  <c r="X65" i="20"/>
  <c r="X65" i="25" s="1"/>
  <c r="W65" i="20"/>
  <c r="W65" i="25" s="1"/>
  <c r="V65" i="20"/>
  <c r="V65" i="25" s="1"/>
  <c r="U65" i="20"/>
  <c r="U65" i="25" s="1"/>
  <c r="T65" i="20"/>
  <c r="T65" i="25" s="1"/>
  <c r="S65" i="20"/>
  <c r="S65" i="25" s="1"/>
  <c r="R65" i="20"/>
  <c r="R65" i="25" s="1"/>
  <c r="V65" i="26" s="1"/>
  <c r="Q65" i="20"/>
  <c r="Q65" i="25" s="1"/>
  <c r="P65" i="20"/>
  <c r="P65" i="25" s="1"/>
  <c r="O65" i="20"/>
  <c r="O65" i="25" s="1"/>
  <c r="N65" i="20"/>
  <c r="N65" i="25" s="1"/>
  <c r="S65" i="26" s="1"/>
  <c r="M65" i="20"/>
  <c r="M65" i="25" s="1"/>
  <c r="L65" i="20"/>
  <c r="L65" i="25" s="1"/>
  <c r="K65" i="20"/>
  <c r="K65" i="25" s="1"/>
  <c r="J65" i="20"/>
  <c r="J65" i="25" s="1"/>
  <c r="AE59" i="20"/>
  <c r="AE59" i="25" s="1"/>
  <c r="AD59" i="20"/>
  <c r="AC59" i="20"/>
  <c r="AC59" i="25" s="1"/>
  <c r="AB59" i="20"/>
  <c r="AB59" i="25" s="1"/>
  <c r="AA59" i="20"/>
  <c r="Z59" i="20"/>
  <c r="Y59" i="20"/>
  <c r="Y59" i="25" s="1"/>
  <c r="X59" i="20"/>
  <c r="X59" i="25" s="1"/>
  <c r="W59" i="20"/>
  <c r="V59" i="20"/>
  <c r="U59" i="20"/>
  <c r="U59" i="25" s="1"/>
  <c r="T59" i="20"/>
  <c r="T59" i="25" s="1"/>
  <c r="S59" i="20"/>
  <c r="R59" i="20"/>
  <c r="Q59" i="20"/>
  <c r="Q59" i="25" s="1"/>
  <c r="P59" i="20"/>
  <c r="P59" i="25" s="1"/>
  <c r="O59" i="20"/>
  <c r="N59" i="20"/>
  <c r="M59" i="20"/>
  <c r="M59" i="25" s="1"/>
  <c r="L59" i="20"/>
  <c r="L59" i="25" s="1"/>
  <c r="K59" i="20"/>
  <c r="J59" i="20"/>
  <c r="AE51" i="20"/>
  <c r="AE51" i="25" s="1"/>
  <c r="AD51" i="20"/>
  <c r="AD51" i="25" s="1"/>
  <c r="AE53" i="26" s="1"/>
  <c r="AC51" i="20"/>
  <c r="AB51" i="20"/>
  <c r="AA51" i="20"/>
  <c r="AA51" i="25" s="1"/>
  <c r="Z51" i="20"/>
  <c r="Z51" i="25"/>
  <c r="AB53" i="26"/>
  <c r="Y51" i="20"/>
  <c r="X51" i="20"/>
  <c r="W51" i="20"/>
  <c r="W51" i="25" s="1"/>
  <c r="V51" i="20"/>
  <c r="V51" i="25" s="1"/>
  <c r="Y53" i="26" s="1"/>
  <c r="U51" i="20"/>
  <c r="T51" i="20"/>
  <c r="S51" i="20"/>
  <c r="S51" i="25" s="1"/>
  <c r="R51" i="20"/>
  <c r="R51" i="25" s="1"/>
  <c r="V53" i="26" s="1"/>
  <c r="Q51" i="20"/>
  <c r="P51" i="20"/>
  <c r="O51" i="20"/>
  <c r="O51" i="25" s="1"/>
  <c r="N51" i="20"/>
  <c r="N51" i="25" s="1"/>
  <c r="S53" i="26" s="1"/>
  <c r="M51" i="20"/>
  <c r="L51" i="20"/>
  <c r="K51" i="20"/>
  <c r="K51" i="25" s="1"/>
  <c r="J51" i="20"/>
  <c r="J51" i="25" s="1"/>
  <c r="AE43" i="20"/>
  <c r="AD43" i="20"/>
  <c r="AD43" i="25" s="1"/>
  <c r="AE51" i="26" s="1"/>
  <c r="AC43" i="20"/>
  <c r="AC43" i="25" s="1"/>
  <c r="AB43" i="20"/>
  <c r="AB43" i="25"/>
  <c r="AA43" i="20"/>
  <c r="Z43" i="20"/>
  <c r="Y43" i="20"/>
  <c r="X43" i="20"/>
  <c r="X43" i="25"/>
  <c r="W43" i="20"/>
  <c r="V43" i="20"/>
  <c r="U43" i="20"/>
  <c r="U43" i="25"/>
  <c r="T43" i="20"/>
  <c r="T43" i="25" s="1"/>
  <c r="S43" i="20"/>
  <c r="R43" i="20"/>
  <c r="R43" i="25" s="1"/>
  <c r="V51" i="26" s="1"/>
  <c r="Q43" i="20"/>
  <c r="P43" i="20"/>
  <c r="P43" i="25" s="1"/>
  <c r="O43" i="20"/>
  <c r="N43" i="20"/>
  <c r="N43" i="25" s="1"/>
  <c r="S51" i="26" s="1"/>
  <c r="M43" i="20"/>
  <c r="L43" i="20"/>
  <c r="L43" i="25" s="1"/>
  <c r="K43" i="20"/>
  <c r="J43" i="20"/>
  <c r="AE38" i="20"/>
  <c r="AE38" i="25" s="1"/>
  <c r="AD38" i="20"/>
  <c r="AD38" i="25" s="1"/>
  <c r="AE49" i="26" s="1"/>
  <c r="AC38" i="20"/>
  <c r="AB38" i="20"/>
  <c r="AB38" i="25" s="1"/>
  <c r="AA38" i="20"/>
  <c r="AA38" i="25" s="1"/>
  <c r="Z38" i="20"/>
  <c r="Z38" i="25" s="1"/>
  <c r="AB49" i="26" s="1"/>
  <c r="Y38" i="20"/>
  <c r="Y38" i="25" s="1"/>
  <c r="X38" i="20"/>
  <c r="X38" i="25" s="1"/>
  <c r="W38" i="20"/>
  <c r="W38" i="25" s="1"/>
  <c r="V38" i="20"/>
  <c r="V38" i="25" s="1"/>
  <c r="Y49" i="26" s="1"/>
  <c r="U38" i="20"/>
  <c r="U38" i="25" s="1"/>
  <c r="T38" i="20"/>
  <c r="T38" i="25" s="1"/>
  <c r="S38" i="20"/>
  <c r="S38" i="25" s="1"/>
  <c r="R38" i="20"/>
  <c r="R38" i="25" s="1"/>
  <c r="Q38" i="20"/>
  <c r="Q38" i="25" s="1"/>
  <c r="P38" i="20"/>
  <c r="P38" i="25" s="1"/>
  <c r="O38" i="20"/>
  <c r="O38" i="25" s="1"/>
  <c r="N38" i="20"/>
  <c r="N38" i="25" s="1"/>
  <c r="S49" i="26" s="1"/>
  <c r="M38" i="20"/>
  <c r="L38" i="20"/>
  <c r="L38" i="25" s="1"/>
  <c r="K38" i="20"/>
  <c r="K38" i="25" s="1"/>
  <c r="J38" i="20"/>
  <c r="J38" i="25" s="1"/>
  <c r="AE32" i="20"/>
  <c r="AE32" i="25" s="1"/>
  <c r="AD32" i="20"/>
  <c r="AD32" i="25" s="1"/>
  <c r="AE45" i="26" s="1"/>
  <c r="AC32" i="20"/>
  <c r="AC32" i="25" s="1"/>
  <c r="AB32" i="20"/>
  <c r="AB32" i="25" s="1"/>
  <c r="AA32" i="20"/>
  <c r="AA32" i="25" s="1"/>
  <c r="Z32" i="20"/>
  <c r="Z32" i="25" s="1"/>
  <c r="AB45" i="26" s="1"/>
  <c r="Y32" i="20"/>
  <c r="Y32" i="25" s="1"/>
  <c r="X32" i="20"/>
  <c r="X32" i="25" s="1"/>
  <c r="W32" i="20"/>
  <c r="W32" i="25" s="1"/>
  <c r="V32" i="20"/>
  <c r="V32" i="25" s="1"/>
  <c r="Y45" i="26" s="1"/>
  <c r="U32" i="20"/>
  <c r="T32" i="20"/>
  <c r="T32" i="25" s="1"/>
  <c r="S32" i="20"/>
  <c r="S32" i="25" s="1"/>
  <c r="R32" i="20"/>
  <c r="R32" i="25" s="1"/>
  <c r="V45" i="26" s="1"/>
  <c r="Q32" i="20"/>
  <c r="P32" i="20"/>
  <c r="P32" i="25" s="1"/>
  <c r="O32" i="20"/>
  <c r="O32" i="25" s="1"/>
  <c r="N32" i="20"/>
  <c r="N32" i="25" s="1"/>
  <c r="S45" i="26" s="1"/>
  <c r="M32" i="20"/>
  <c r="L32" i="20"/>
  <c r="L32" i="25" s="1"/>
  <c r="K32" i="20"/>
  <c r="K32" i="25" s="1"/>
  <c r="J32" i="20"/>
  <c r="J32" i="25" s="1"/>
  <c r="AE29" i="20"/>
  <c r="AE29" i="25" s="1"/>
  <c r="AD29" i="20"/>
  <c r="AD29" i="25" s="1"/>
  <c r="AE43" i="26" s="1"/>
  <c r="AC29" i="20"/>
  <c r="AB29" i="20"/>
  <c r="AA29" i="20"/>
  <c r="AA29" i="25" s="1"/>
  <c r="Z29" i="20"/>
  <c r="Z29" i="25" s="1"/>
  <c r="AB43" i="26" s="1"/>
  <c r="Y29" i="20"/>
  <c r="X29" i="20"/>
  <c r="X29" i="25" s="1"/>
  <c r="W29" i="20"/>
  <c r="V29" i="20"/>
  <c r="V29" i="25" s="1"/>
  <c r="Y43" i="26" s="1"/>
  <c r="U29" i="20"/>
  <c r="T29" i="20"/>
  <c r="S29" i="20"/>
  <c r="S29" i="25" s="1"/>
  <c r="R29" i="20"/>
  <c r="R29" i="25" s="1"/>
  <c r="V43" i="26" s="1"/>
  <c r="Q29" i="20"/>
  <c r="P29" i="20"/>
  <c r="O29" i="20"/>
  <c r="O29" i="25" s="1"/>
  <c r="N29" i="20"/>
  <c r="N29" i="25" s="1"/>
  <c r="S43" i="26" s="1"/>
  <c r="M29" i="20"/>
  <c r="L29" i="20"/>
  <c r="K29" i="20"/>
  <c r="K29" i="25" s="1"/>
  <c r="J29" i="20"/>
  <c r="J29" i="25"/>
  <c r="K63" i="18"/>
  <c r="K34" i="18"/>
  <c r="K5" i="18"/>
  <c r="P409" i="17"/>
  <c r="P408" i="17"/>
  <c r="P407" i="17"/>
  <c r="P406" i="17"/>
  <c r="P405" i="17"/>
  <c r="P404" i="17"/>
  <c r="P403" i="17"/>
  <c r="P402" i="17"/>
  <c r="P401" i="17"/>
  <c r="P400" i="17"/>
  <c r="P399" i="17"/>
  <c r="P398" i="17"/>
  <c r="P397" i="17"/>
  <c r="P396" i="17"/>
  <c r="P395" i="17"/>
  <c r="P394" i="17"/>
  <c r="P393" i="17"/>
  <c r="P392" i="17"/>
  <c r="P391" i="17"/>
  <c r="P390" i="17"/>
  <c r="P389" i="17"/>
  <c r="P388" i="17"/>
  <c r="P387" i="17"/>
  <c r="O381" i="17"/>
  <c r="U366" i="17"/>
  <c r="D170" i="18" s="1"/>
  <c r="M381" i="17"/>
  <c r="L381" i="17"/>
  <c r="K381" i="17"/>
  <c r="K411" i="17" s="1"/>
  <c r="J381" i="17"/>
  <c r="I381" i="17"/>
  <c r="I411" i="17" s="1"/>
  <c r="G381" i="17"/>
  <c r="G411" i="17" s="1"/>
  <c r="P380" i="17"/>
  <c r="P379" i="17"/>
  <c r="P378" i="17"/>
  <c r="P377" i="17"/>
  <c r="P376" i="17"/>
  <c r="P375" i="17"/>
  <c r="P374" i="17"/>
  <c r="P373" i="17"/>
  <c r="P372" i="17"/>
  <c r="P371" i="17"/>
  <c r="P370" i="17"/>
  <c r="P369" i="17"/>
  <c r="P368" i="17"/>
  <c r="P367" i="17"/>
  <c r="P366" i="17"/>
  <c r="X365" i="17"/>
  <c r="P365" i="17"/>
  <c r="P364" i="17"/>
  <c r="P363" i="17"/>
  <c r="P362" i="17"/>
  <c r="P361" i="17"/>
  <c r="P360" i="17"/>
  <c r="P359" i="17"/>
  <c r="P358" i="17"/>
  <c r="P357" i="17"/>
  <c r="P356" i="17"/>
  <c r="P355" i="17"/>
  <c r="P354" i="17"/>
  <c r="U353" i="17"/>
  <c r="D159" i="18"/>
  <c r="P353" i="17"/>
  <c r="P352" i="17"/>
  <c r="P341" i="17"/>
  <c r="P340" i="17"/>
  <c r="P339" i="17"/>
  <c r="P338" i="17"/>
  <c r="P337" i="17"/>
  <c r="P336" i="17"/>
  <c r="P335" i="17"/>
  <c r="P334" i="17"/>
  <c r="P333" i="17"/>
  <c r="P332" i="17"/>
  <c r="P331" i="17"/>
  <c r="P330" i="17"/>
  <c r="P329" i="17"/>
  <c r="P328" i="17"/>
  <c r="P327" i="17"/>
  <c r="P326" i="17"/>
  <c r="P325" i="17"/>
  <c r="P324" i="17"/>
  <c r="P323" i="17"/>
  <c r="P322" i="17"/>
  <c r="P321" i="17"/>
  <c r="P320" i="17"/>
  <c r="P319" i="17"/>
  <c r="O313" i="17"/>
  <c r="M313" i="17"/>
  <c r="M343" i="17" s="1"/>
  <c r="L313" i="17"/>
  <c r="U293" i="17" s="1"/>
  <c r="D138" i="18" s="1"/>
  <c r="K313" i="17"/>
  <c r="U285" i="17" s="1"/>
  <c r="D130" i="18" s="1"/>
  <c r="J313" i="17"/>
  <c r="I313" i="17"/>
  <c r="I343" i="17" s="1"/>
  <c r="H313" i="17"/>
  <c r="G313" i="17"/>
  <c r="P312" i="17"/>
  <c r="P311" i="17"/>
  <c r="P310" i="17"/>
  <c r="P309" i="17"/>
  <c r="P308" i="17"/>
  <c r="P307" i="17"/>
  <c r="P306" i="17"/>
  <c r="P305" i="17"/>
  <c r="P304" i="17"/>
  <c r="P303" i="17"/>
  <c r="P302" i="17"/>
  <c r="P301" i="17"/>
  <c r="P300" i="17"/>
  <c r="P299" i="17"/>
  <c r="P298" i="17"/>
  <c r="X297" i="17"/>
  <c r="J141" i="18" s="1"/>
  <c r="K141" i="18" s="1"/>
  <c r="Z26" i="6" s="1"/>
  <c r="P297" i="17"/>
  <c r="P296" i="17"/>
  <c r="P295" i="17"/>
  <c r="P294" i="17"/>
  <c r="P293" i="17"/>
  <c r="P292" i="17"/>
  <c r="P291" i="17"/>
  <c r="P290" i="17"/>
  <c r="P289" i="17"/>
  <c r="P288" i="17"/>
  <c r="P287" i="17"/>
  <c r="P286" i="17"/>
  <c r="P285" i="17"/>
  <c r="P284" i="17"/>
  <c r="P273" i="17"/>
  <c r="P272" i="17"/>
  <c r="P271" i="17"/>
  <c r="P270" i="17"/>
  <c r="P269" i="17"/>
  <c r="P268" i="17"/>
  <c r="P267" i="17"/>
  <c r="P266" i="17"/>
  <c r="P265" i="17"/>
  <c r="P264" i="17"/>
  <c r="P263" i="17"/>
  <c r="P262" i="17"/>
  <c r="P261" i="17"/>
  <c r="P260" i="17"/>
  <c r="P259" i="17"/>
  <c r="P258" i="17"/>
  <c r="P257" i="17"/>
  <c r="P256" i="17"/>
  <c r="P255" i="17"/>
  <c r="P254" i="17"/>
  <c r="P253" i="17"/>
  <c r="P252" i="17"/>
  <c r="P251" i="17"/>
  <c r="O245" i="17"/>
  <c r="M245" i="17"/>
  <c r="M275" i="17" s="1"/>
  <c r="L245" i="17"/>
  <c r="K245" i="17"/>
  <c r="J245" i="17"/>
  <c r="U219" i="17" s="1"/>
  <c r="D103" i="18" s="1"/>
  <c r="I245" i="17"/>
  <c r="I275" i="17" s="1"/>
  <c r="G245" i="17"/>
  <c r="P244" i="17"/>
  <c r="P243" i="17"/>
  <c r="P242" i="17"/>
  <c r="P241" i="17"/>
  <c r="P240" i="17"/>
  <c r="P239" i="17"/>
  <c r="P238" i="17"/>
  <c r="P237" i="17"/>
  <c r="P236" i="17"/>
  <c r="P235" i="17"/>
  <c r="P234" i="17"/>
  <c r="P233" i="17"/>
  <c r="P232" i="17"/>
  <c r="P231" i="17"/>
  <c r="P230" i="17"/>
  <c r="X229" i="17"/>
  <c r="P229" i="17"/>
  <c r="P228" i="17"/>
  <c r="P227" i="17"/>
  <c r="P226" i="17"/>
  <c r="P225" i="17"/>
  <c r="P224" i="17"/>
  <c r="P223" i="17"/>
  <c r="P222" i="17"/>
  <c r="P221" i="17"/>
  <c r="P220" i="17"/>
  <c r="P219" i="17"/>
  <c r="P218" i="17"/>
  <c r="U217" i="17"/>
  <c r="D101" i="18" s="1"/>
  <c r="P217" i="17"/>
  <c r="P216" i="17"/>
  <c r="P205" i="17"/>
  <c r="P204" i="17"/>
  <c r="P203" i="17"/>
  <c r="P202" i="17"/>
  <c r="P201" i="17"/>
  <c r="P200" i="17"/>
  <c r="P199" i="17"/>
  <c r="P198" i="17"/>
  <c r="P197" i="17"/>
  <c r="P196" i="17"/>
  <c r="P195" i="17"/>
  <c r="P194" i="17"/>
  <c r="P193" i="17"/>
  <c r="P192" i="17"/>
  <c r="P191" i="17"/>
  <c r="P190" i="17"/>
  <c r="P189" i="17"/>
  <c r="P188" i="17"/>
  <c r="P187" i="17"/>
  <c r="P186" i="17"/>
  <c r="P185" i="17"/>
  <c r="P184" i="17"/>
  <c r="P183" i="17"/>
  <c r="O177" i="17"/>
  <c r="M177" i="17"/>
  <c r="L177" i="17"/>
  <c r="L207" i="17" s="1"/>
  <c r="K177" i="17"/>
  <c r="J177" i="17"/>
  <c r="U151" i="17" s="1"/>
  <c r="D74" i="18" s="1"/>
  <c r="I177" i="17"/>
  <c r="I207" i="17" s="1"/>
  <c r="G177" i="17"/>
  <c r="G207" i="17" s="1"/>
  <c r="P176" i="17"/>
  <c r="P175" i="17"/>
  <c r="P174" i="17"/>
  <c r="P173" i="17"/>
  <c r="P172" i="17"/>
  <c r="P171" i="17"/>
  <c r="P170" i="17"/>
  <c r="P169" i="17"/>
  <c r="P168" i="17"/>
  <c r="P167" i="17"/>
  <c r="P166" i="17"/>
  <c r="P165" i="17"/>
  <c r="P164" i="17"/>
  <c r="P163" i="17"/>
  <c r="P162" i="17"/>
  <c r="X161" i="17"/>
  <c r="J83" i="18" s="1"/>
  <c r="K83" i="18" s="1"/>
  <c r="T26" i="6" s="1"/>
  <c r="P161" i="17"/>
  <c r="P160" i="17"/>
  <c r="P159" i="17"/>
  <c r="P158" i="17"/>
  <c r="P157" i="17"/>
  <c r="P156" i="17"/>
  <c r="P155" i="17"/>
  <c r="P154" i="17"/>
  <c r="P153" i="17"/>
  <c r="P152" i="17"/>
  <c r="P151" i="17"/>
  <c r="P150" i="17"/>
  <c r="P149" i="17"/>
  <c r="P148" i="17"/>
  <c r="P137" i="17"/>
  <c r="P136" i="17"/>
  <c r="P135" i="17"/>
  <c r="P134" i="17"/>
  <c r="P133" i="17"/>
  <c r="P132" i="17"/>
  <c r="P131" i="17"/>
  <c r="P130" i="17"/>
  <c r="P129" i="17"/>
  <c r="P128" i="17"/>
  <c r="P127" i="17"/>
  <c r="P126" i="17"/>
  <c r="P125" i="17"/>
  <c r="P124" i="17"/>
  <c r="P123" i="17"/>
  <c r="P122" i="17"/>
  <c r="P121" i="17"/>
  <c r="P120" i="17"/>
  <c r="P119" i="17"/>
  <c r="P118" i="17"/>
  <c r="P117" i="17"/>
  <c r="P116" i="17"/>
  <c r="P115" i="17"/>
  <c r="O109" i="17"/>
  <c r="M109" i="17"/>
  <c r="M139" i="17" s="1"/>
  <c r="L109" i="17"/>
  <c r="K109" i="17"/>
  <c r="J109" i="17"/>
  <c r="I109" i="17"/>
  <c r="G109" i="17"/>
  <c r="G139" i="17" s="1"/>
  <c r="P108" i="17"/>
  <c r="P107" i="17"/>
  <c r="P106" i="17"/>
  <c r="P105" i="17"/>
  <c r="P104" i="17"/>
  <c r="P103" i="17"/>
  <c r="P102" i="17"/>
  <c r="P98" i="17"/>
  <c r="P97" i="17"/>
  <c r="P96" i="17"/>
  <c r="P94" i="17"/>
  <c r="P93" i="17"/>
  <c r="P92" i="17"/>
  <c r="P91" i="17"/>
  <c r="X90" i="17"/>
  <c r="X91" i="17" s="1"/>
  <c r="J55" i="18" s="1"/>
  <c r="P90" i="17"/>
  <c r="P89" i="17"/>
  <c r="P88" i="17"/>
  <c r="P87" i="17"/>
  <c r="P86" i="17"/>
  <c r="P85" i="17"/>
  <c r="P84" i="17"/>
  <c r="P83" i="17"/>
  <c r="P82" i="17"/>
  <c r="P81" i="17"/>
  <c r="P80" i="17"/>
  <c r="P79" i="17"/>
  <c r="P78" i="17"/>
  <c r="P77" i="17"/>
  <c r="P66" i="17"/>
  <c r="P65" i="17"/>
  <c r="P64" i="17"/>
  <c r="P63" i="17"/>
  <c r="P62" i="17"/>
  <c r="P61" i="17"/>
  <c r="P60" i="17"/>
  <c r="P59" i="17"/>
  <c r="P58" i="17"/>
  <c r="P57" i="17"/>
  <c r="P56" i="17"/>
  <c r="P55" i="17"/>
  <c r="P54" i="17"/>
  <c r="P53" i="17"/>
  <c r="P52" i="17"/>
  <c r="P51" i="17"/>
  <c r="P50" i="17"/>
  <c r="P49" i="17"/>
  <c r="P48" i="17"/>
  <c r="P47" i="17"/>
  <c r="P46" i="17"/>
  <c r="P45" i="17"/>
  <c r="P44" i="17"/>
  <c r="O38" i="17"/>
  <c r="O68" i="17" s="1"/>
  <c r="M38" i="17"/>
  <c r="L38" i="17"/>
  <c r="K38" i="17"/>
  <c r="K68" i="17" s="1"/>
  <c r="J38" i="17"/>
  <c r="I38" i="17"/>
  <c r="I68" i="17" s="1"/>
  <c r="G38" i="17"/>
  <c r="P37" i="17"/>
  <c r="P36" i="17"/>
  <c r="P35" i="17"/>
  <c r="P34" i="17"/>
  <c r="P33" i="17"/>
  <c r="P32" i="17"/>
  <c r="P31" i="17"/>
  <c r="P30" i="17"/>
  <c r="P29" i="17"/>
  <c r="P28" i="17"/>
  <c r="P27" i="17"/>
  <c r="P26" i="17"/>
  <c r="P25" i="17"/>
  <c r="P24" i="17"/>
  <c r="P23" i="17"/>
  <c r="X22" i="17"/>
  <c r="J25" i="18" s="1"/>
  <c r="K25" i="18" s="1"/>
  <c r="N26" i="6" s="1"/>
  <c r="P22" i="17"/>
  <c r="P21" i="17"/>
  <c r="P20" i="17"/>
  <c r="P19" i="17"/>
  <c r="P18" i="17"/>
  <c r="P17" i="17"/>
  <c r="P16" i="17"/>
  <c r="P15" i="17"/>
  <c r="P14" i="17"/>
  <c r="P13" i="17"/>
  <c r="P12" i="17"/>
  <c r="P11" i="17"/>
  <c r="P10" i="17"/>
  <c r="M123" i="16"/>
  <c r="K123" i="16"/>
  <c r="J123" i="16"/>
  <c r="I123" i="16"/>
  <c r="R41" i="4" s="1"/>
  <c r="H123" i="16"/>
  <c r="G123" i="16"/>
  <c r="M120" i="16"/>
  <c r="K120" i="16"/>
  <c r="L120" i="16" s="1"/>
  <c r="J120" i="16"/>
  <c r="I120" i="16"/>
  <c r="I130" i="16" s="1"/>
  <c r="H120" i="16"/>
  <c r="H130" i="16" s="1"/>
  <c r="G120" i="16"/>
  <c r="M101" i="16"/>
  <c r="K101" i="16"/>
  <c r="L101" i="16" s="1"/>
  <c r="J101" i="16"/>
  <c r="I101" i="16"/>
  <c r="Q41" i="4" s="1"/>
  <c r="H101" i="16"/>
  <c r="G101" i="16"/>
  <c r="M98" i="16"/>
  <c r="M108" i="16" s="1"/>
  <c r="K98" i="16"/>
  <c r="J98" i="16"/>
  <c r="I98" i="16"/>
  <c r="I108" i="16" s="1"/>
  <c r="H98" i="16"/>
  <c r="G98" i="16"/>
  <c r="M79" i="16"/>
  <c r="K79" i="16"/>
  <c r="J79" i="16"/>
  <c r="I79" i="16"/>
  <c r="P41" i="4" s="1"/>
  <c r="H79" i="16"/>
  <c r="G79" i="16"/>
  <c r="M76" i="16"/>
  <c r="K76" i="16"/>
  <c r="J76" i="16"/>
  <c r="I76" i="16"/>
  <c r="H76" i="16"/>
  <c r="G76" i="16"/>
  <c r="M57" i="16"/>
  <c r="K57" i="16"/>
  <c r="K64" i="16"/>
  <c r="J57" i="16"/>
  <c r="I57" i="16"/>
  <c r="O41" i="4" s="1"/>
  <c r="H57" i="16"/>
  <c r="H64" i="16" s="1"/>
  <c r="G57" i="16"/>
  <c r="M54" i="16"/>
  <c r="K54" i="16"/>
  <c r="J54" i="16"/>
  <c r="J64" i="16" s="1"/>
  <c r="I54" i="16"/>
  <c r="H54" i="16"/>
  <c r="G54" i="16"/>
  <c r="M35" i="16"/>
  <c r="K35" i="16"/>
  <c r="J35" i="16"/>
  <c r="I35" i="16"/>
  <c r="N41" i="4" s="1"/>
  <c r="H35" i="16"/>
  <c r="H42" i="16" s="1"/>
  <c r="G35" i="16"/>
  <c r="M32" i="16"/>
  <c r="K32" i="16"/>
  <c r="J32" i="16"/>
  <c r="J42" i="16" s="1"/>
  <c r="I32" i="16"/>
  <c r="H32" i="16"/>
  <c r="G32" i="16"/>
  <c r="P19" i="16"/>
  <c r="E41" i="16"/>
  <c r="P41" i="16" s="1"/>
  <c r="P18" i="16"/>
  <c r="E40" i="16"/>
  <c r="P40" i="16" s="1"/>
  <c r="P17" i="16"/>
  <c r="E39" i="16"/>
  <c r="P39" i="16" s="1"/>
  <c r="P16" i="16"/>
  <c r="E38" i="16"/>
  <c r="P38" i="16" s="1"/>
  <c r="P15" i="16"/>
  <c r="P14" i="16"/>
  <c r="M13" i="16"/>
  <c r="K13" i="16"/>
  <c r="J13" i="16"/>
  <c r="I13" i="16"/>
  <c r="M41" i="4" s="1"/>
  <c r="H13" i="16"/>
  <c r="G13" i="16"/>
  <c r="E13" i="16"/>
  <c r="P13" i="16" s="1"/>
  <c r="P12" i="16"/>
  <c r="E34" i="16"/>
  <c r="P34" i="16" s="1"/>
  <c r="P11" i="16"/>
  <c r="E33" i="16"/>
  <c r="M10" i="16"/>
  <c r="K10" i="16"/>
  <c r="J10" i="16"/>
  <c r="I10" i="16"/>
  <c r="I20" i="16" s="1"/>
  <c r="H10" i="16"/>
  <c r="G10" i="16"/>
  <c r="E10" i="16"/>
  <c r="P10" i="16" s="1"/>
  <c r="E20" i="16"/>
  <c r="P9" i="16"/>
  <c r="E31" i="16"/>
  <c r="P8" i="16"/>
  <c r="E30" i="16"/>
  <c r="P30" i="16" s="1"/>
  <c r="P7" i="16"/>
  <c r="E29" i="16"/>
  <c r="P29" i="16" s="1"/>
  <c r="P6" i="16"/>
  <c r="E28" i="16"/>
  <c r="P28" i="16" s="1"/>
  <c r="L197" i="15"/>
  <c r="I197" i="15"/>
  <c r="G197" i="15"/>
  <c r="F197" i="15"/>
  <c r="N176" i="15" s="1"/>
  <c r="H196" i="15"/>
  <c r="K195" i="15"/>
  <c r="M195" i="15" s="1"/>
  <c r="E195" i="15"/>
  <c r="H195" i="15" s="1"/>
  <c r="K194" i="15"/>
  <c r="M194" i="15" s="1"/>
  <c r="E194" i="15"/>
  <c r="H194" i="15" s="1"/>
  <c r="S193" i="15"/>
  <c r="C170" i="18" s="1"/>
  <c r="K193" i="15"/>
  <c r="M193" i="15"/>
  <c r="E193" i="15"/>
  <c r="H193" i="15" s="1"/>
  <c r="S192" i="15"/>
  <c r="K192" i="15"/>
  <c r="M192" i="15" s="1"/>
  <c r="E192" i="15"/>
  <c r="H192" i="15" s="1"/>
  <c r="S191" i="15"/>
  <c r="E169" i="18"/>
  <c r="U25" i="5" s="1"/>
  <c r="K191" i="15"/>
  <c r="M191" i="15" s="1"/>
  <c r="E191" i="15"/>
  <c r="H191" i="15" s="1"/>
  <c r="S190" i="15"/>
  <c r="K190" i="15"/>
  <c r="M190" i="15" s="1"/>
  <c r="E190" i="15"/>
  <c r="H190" i="15"/>
  <c r="S189" i="15"/>
  <c r="K189" i="15"/>
  <c r="M189" i="15" s="1"/>
  <c r="E189" i="15"/>
  <c r="H189" i="15" s="1"/>
  <c r="S188" i="15"/>
  <c r="C167" i="18" s="1"/>
  <c r="K188" i="15"/>
  <c r="M188" i="15" s="1"/>
  <c r="E188" i="15"/>
  <c r="H188" i="15" s="1"/>
  <c r="S187" i="15"/>
  <c r="C166" i="18" s="1"/>
  <c r="K187" i="15"/>
  <c r="M187" i="15" s="1"/>
  <c r="E187" i="15"/>
  <c r="H187" i="15" s="1"/>
  <c r="S186" i="15"/>
  <c r="C165" i="18" s="1"/>
  <c r="K186" i="15"/>
  <c r="M186" i="15" s="1"/>
  <c r="E186" i="15"/>
  <c r="H186" i="15" s="1"/>
  <c r="S185" i="15"/>
  <c r="C164" i="18" s="1"/>
  <c r="K185" i="15"/>
  <c r="M185" i="15" s="1"/>
  <c r="E185" i="15"/>
  <c r="H185" i="15" s="1"/>
  <c r="S184" i="15"/>
  <c r="K184" i="15"/>
  <c r="M184" i="15" s="1"/>
  <c r="E184" i="15"/>
  <c r="H184" i="15" s="1"/>
  <c r="S183" i="15"/>
  <c r="K183" i="15"/>
  <c r="M183" i="15" s="1"/>
  <c r="E183" i="15"/>
  <c r="H183" i="15" s="1"/>
  <c r="S182" i="15"/>
  <c r="C161" i="18" s="1"/>
  <c r="K182" i="15"/>
  <c r="M182" i="15" s="1"/>
  <c r="E182" i="15"/>
  <c r="H182" i="15" s="1"/>
  <c r="S181" i="15"/>
  <c r="C160" i="18" s="1"/>
  <c r="K181" i="15"/>
  <c r="M181" i="15" s="1"/>
  <c r="E181" i="15"/>
  <c r="H181" i="15"/>
  <c r="S180" i="15"/>
  <c r="C159" i="18" s="1"/>
  <c r="K180" i="15"/>
  <c r="M180" i="15" s="1"/>
  <c r="E180" i="15"/>
  <c r="H180" i="15"/>
  <c r="S179" i="15"/>
  <c r="K179" i="15"/>
  <c r="M179" i="15" s="1"/>
  <c r="E179" i="15"/>
  <c r="H179" i="15" s="1"/>
  <c r="S178" i="15"/>
  <c r="K178" i="15"/>
  <c r="M178" i="15" s="1"/>
  <c r="E178" i="15"/>
  <c r="H178" i="15" s="1"/>
  <c r="S177" i="15"/>
  <c r="C156" i="18" s="1"/>
  <c r="E156" i="18" s="1"/>
  <c r="U12" i="5" s="1"/>
  <c r="K177" i="15"/>
  <c r="M177" i="15" s="1"/>
  <c r="E177" i="15"/>
  <c r="H177" i="15" s="1"/>
  <c r="S176" i="15"/>
  <c r="C155" i="18" s="1"/>
  <c r="E155" i="18" s="1"/>
  <c r="U11" i="5" s="1"/>
  <c r="K176" i="15"/>
  <c r="M176" i="15" s="1"/>
  <c r="E176" i="15"/>
  <c r="H176" i="15" s="1"/>
  <c r="S175" i="15"/>
  <c r="C154" i="18" s="1"/>
  <c r="E154" i="18" s="1"/>
  <c r="U10" i="5" s="1"/>
  <c r="K175" i="15"/>
  <c r="M175" i="15" s="1"/>
  <c r="E175" i="15"/>
  <c r="H175" i="15" s="1"/>
  <c r="S174" i="15"/>
  <c r="C153" i="18" s="1"/>
  <c r="E153" i="18" s="1"/>
  <c r="U9" i="5" s="1"/>
  <c r="K174" i="15"/>
  <c r="M174" i="15" s="1"/>
  <c r="E174" i="15"/>
  <c r="H174" i="15" s="1"/>
  <c r="S173" i="15"/>
  <c r="K173" i="15"/>
  <c r="M173" i="15" s="1"/>
  <c r="E173" i="15"/>
  <c r="S172" i="15"/>
  <c r="K172" i="15"/>
  <c r="M172" i="15" s="1"/>
  <c r="E172" i="15"/>
  <c r="S171" i="15"/>
  <c r="K171" i="15"/>
  <c r="E171" i="15"/>
  <c r="H171" i="15" s="1"/>
  <c r="S170" i="15"/>
  <c r="C149" i="18" s="1"/>
  <c r="E149" i="18" s="1"/>
  <c r="U5" i="5" s="1"/>
  <c r="K170" i="15"/>
  <c r="E170" i="15"/>
  <c r="H170" i="15" s="1"/>
  <c r="L164" i="15"/>
  <c r="I164" i="15"/>
  <c r="G164" i="15"/>
  <c r="F164" i="15"/>
  <c r="N145" i="15" s="1"/>
  <c r="H163" i="15"/>
  <c r="K162" i="15"/>
  <c r="M162" i="15" s="1"/>
  <c r="E162" i="15"/>
  <c r="H162" i="15" s="1"/>
  <c r="K161" i="15"/>
  <c r="M161" i="15" s="1"/>
  <c r="E161" i="15"/>
  <c r="H161" i="15" s="1"/>
  <c r="S160" i="15"/>
  <c r="C141" i="18" s="1"/>
  <c r="K160" i="15"/>
  <c r="M160" i="15" s="1"/>
  <c r="E160" i="15"/>
  <c r="H160" i="15" s="1"/>
  <c r="S159" i="15"/>
  <c r="K159" i="15"/>
  <c r="M159" i="15" s="1"/>
  <c r="E159" i="15"/>
  <c r="H159" i="15" s="1"/>
  <c r="S158" i="15"/>
  <c r="E140" i="18"/>
  <c r="S25" i="5" s="1"/>
  <c r="K158" i="15"/>
  <c r="M158" i="15" s="1"/>
  <c r="E158" i="15"/>
  <c r="H158" i="15" s="1"/>
  <c r="S157" i="15"/>
  <c r="K157" i="15"/>
  <c r="M157" i="15" s="1"/>
  <c r="E157" i="15"/>
  <c r="H157" i="15" s="1"/>
  <c r="S156" i="15"/>
  <c r="K156" i="15"/>
  <c r="M156" i="15"/>
  <c r="E156" i="15"/>
  <c r="H156" i="15" s="1"/>
  <c r="S155" i="15"/>
  <c r="C138" i="18" s="1"/>
  <c r="K155" i="15"/>
  <c r="M155" i="15" s="1"/>
  <c r="E155" i="15"/>
  <c r="H155" i="15" s="1"/>
  <c r="S154" i="15"/>
  <c r="C137" i="18" s="1"/>
  <c r="E137" i="18" s="1"/>
  <c r="S22" i="5" s="1"/>
  <c r="K154" i="15"/>
  <c r="M154" i="15" s="1"/>
  <c r="E154" i="15"/>
  <c r="H154" i="15" s="1"/>
  <c r="S153" i="15"/>
  <c r="C136" i="18" s="1"/>
  <c r="K153" i="15"/>
  <c r="M153" i="15" s="1"/>
  <c r="E153" i="15"/>
  <c r="H153" i="15" s="1"/>
  <c r="S152" i="15"/>
  <c r="C135" i="18" s="1"/>
  <c r="E135" i="18" s="1"/>
  <c r="S20" i="5" s="1"/>
  <c r="K152" i="15"/>
  <c r="M152" i="15" s="1"/>
  <c r="E152" i="15"/>
  <c r="H152" i="15" s="1"/>
  <c r="S151" i="15"/>
  <c r="K151" i="15"/>
  <c r="M151" i="15" s="1"/>
  <c r="E151" i="15"/>
  <c r="H151" i="15" s="1"/>
  <c r="S150" i="15"/>
  <c r="K150" i="15"/>
  <c r="M150" i="15" s="1"/>
  <c r="E150" i="15"/>
  <c r="H150" i="15" s="1"/>
  <c r="S149" i="15"/>
  <c r="C132" i="18" s="1"/>
  <c r="K149" i="15"/>
  <c r="M149" i="15" s="1"/>
  <c r="E149" i="15"/>
  <c r="H149" i="15" s="1"/>
  <c r="S148" i="15"/>
  <c r="C131" i="18" s="1"/>
  <c r="K148" i="15"/>
  <c r="M148" i="15" s="1"/>
  <c r="E148" i="15"/>
  <c r="H148" i="15" s="1"/>
  <c r="S147" i="15"/>
  <c r="C130" i="18" s="1"/>
  <c r="K147" i="15"/>
  <c r="M147" i="15" s="1"/>
  <c r="E147" i="15"/>
  <c r="H147" i="15" s="1"/>
  <c r="S146" i="15"/>
  <c r="K146" i="15"/>
  <c r="M146" i="15"/>
  <c r="E146" i="15"/>
  <c r="H146" i="15" s="1"/>
  <c r="S145" i="15"/>
  <c r="K145" i="15"/>
  <c r="M145" i="15"/>
  <c r="E145" i="15"/>
  <c r="H145" i="15"/>
  <c r="S144" i="15"/>
  <c r="C127" i="18" s="1"/>
  <c r="E127" i="18" s="1"/>
  <c r="S12" i="5" s="1"/>
  <c r="K144" i="15"/>
  <c r="M144" i="15"/>
  <c r="E144" i="15"/>
  <c r="S143" i="15"/>
  <c r="C126" i="18" s="1"/>
  <c r="E126" i="18" s="1"/>
  <c r="S11" i="5" s="1"/>
  <c r="K143" i="15"/>
  <c r="M143" i="15"/>
  <c r="E143" i="15"/>
  <c r="H143" i="15"/>
  <c r="S142" i="15"/>
  <c r="C125" i="18" s="1"/>
  <c r="E125" i="18" s="1"/>
  <c r="S10" i="5" s="1"/>
  <c r="K142" i="15"/>
  <c r="M142" i="15" s="1"/>
  <c r="E142" i="15"/>
  <c r="H142" i="15" s="1"/>
  <c r="S141" i="15"/>
  <c r="C124" i="18" s="1"/>
  <c r="E124" i="18" s="1"/>
  <c r="S9" i="5" s="1"/>
  <c r="K141" i="15"/>
  <c r="M141" i="15" s="1"/>
  <c r="E141" i="15"/>
  <c r="H141" i="15" s="1"/>
  <c r="S140" i="15"/>
  <c r="K140" i="15"/>
  <c r="M140" i="15" s="1"/>
  <c r="E140" i="15"/>
  <c r="H140" i="15" s="1"/>
  <c r="S139" i="15"/>
  <c r="K139" i="15"/>
  <c r="M139" i="15" s="1"/>
  <c r="E139" i="15"/>
  <c r="H139" i="15" s="1"/>
  <c r="S138" i="15"/>
  <c r="K138" i="15"/>
  <c r="E138" i="15"/>
  <c r="H138" i="15" s="1"/>
  <c r="S137" i="15"/>
  <c r="K137" i="15"/>
  <c r="M137" i="15" s="1"/>
  <c r="E137" i="15"/>
  <c r="H137" i="15" s="1"/>
  <c r="L131" i="15"/>
  <c r="I131" i="15"/>
  <c r="G131" i="15"/>
  <c r="F131" i="15"/>
  <c r="N113" i="15" s="1"/>
  <c r="H130" i="15"/>
  <c r="K129" i="15"/>
  <c r="M129" i="15" s="1"/>
  <c r="E129" i="15"/>
  <c r="H129" i="15" s="1"/>
  <c r="K128" i="15"/>
  <c r="M128" i="15" s="1"/>
  <c r="E128" i="15"/>
  <c r="H128" i="15" s="1"/>
  <c r="S127" i="15"/>
  <c r="C112" i="18" s="1"/>
  <c r="K127" i="15"/>
  <c r="M127" i="15"/>
  <c r="E127" i="15"/>
  <c r="H127" i="15" s="1"/>
  <c r="S126" i="15"/>
  <c r="K126" i="15"/>
  <c r="M126" i="15" s="1"/>
  <c r="E126" i="15"/>
  <c r="H126" i="15" s="1"/>
  <c r="S125" i="15"/>
  <c r="E111" i="18"/>
  <c r="Q25" i="5" s="1"/>
  <c r="K125" i="15"/>
  <c r="M125" i="15" s="1"/>
  <c r="E125" i="15"/>
  <c r="H125" i="15" s="1"/>
  <c r="S124" i="15"/>
  <c r="K124" i="15"/>
  <c r="M124" i="15" s="1"/>
  <c r="E124" i="15"/>
  <c r="H124" i="15" s="1"/>
  <c r="S123" i="15"/>
  <c r="K123" i="15"/>
  <c r="M123" i="15" s="1"/>
  <c r="E123" i="15"/>
  <c r="H123" i="15" s="1"/>
  <c r="S122" i="15"/>
  <c r="C109" i="18" s="1"/>
  <c r="K122" i="15"/>
  <c r="M122" i="15" s="1"/>
  <c r="E122" i="15"/>
  <c r="H122" i="15"/>
  <c r="S121" i="15"/>
  <c r="C108" i="18" s="1"/>
  <c r="K121" i="15"/>
  <c r="M121" i="15" s="1"/>
  <c r="E121" i="15"/>
  <c r="H121" i="15" s="1"/>
  <c r="S120" i="15"/>
  <c r="C107" i="18" s="1"/>
  <c r="K120" i="15"/>
  <c r="M120" i="15" s="1"/>
  <c r="E120" i="15"/>
  <c r="H120" i="15"/>
  <c r="S119" i="15"/>
  <c r="C106" i="18" s="1"/>
  <c r="K119" i="15"/>
  <c r="M119" i="15" s="1"/>
  <c r="E119" i="15"/>
  <c r="H119" i="15" s="1"/>
  <c r="S118" i="15"/>
  <c r="E105" i="18"/>
  <c r="Q19" i="5" s="1"/>
  <c r="T19" i="5" s="1"/>
  <c r="K118" i="15"/>
  <c r="M118" i="15" s="1"/>
  <c r="E118" i="15"/>
  <c r="H118" i="15" s="1"/>
  <c r="S117" i="15"/>
  <c r="K117" i="15"/>
  <c r="M117" i="15" s="1"/>
  <c r="E117" i="15"/>
  <c r="H117" i="15" s="1"/>
  <c r="S116" i="15"/>
  <c r="C103" i="18" s="1"/>
  <c r="K116" i="15"/>
  <c r="M116" i="15" s="1"/>
  <c r="E116" i="15"/>
  <c r="H116" i="15" s="1"/>
  <c r="S115" i="15"/>
  <c r="C102" i="18" s="1"/>
  <c r="E102" i="18" s="1"/>
  <c r="Q16" i="5" s="1"/>
  <c r="K115" i="15"/>
  <c r="M115" i="15"/>
  <c r="E115" i="15"/>
  <c r="H115" i="15" s="1"/>
  <c r="S114" i="15"/>
  <c r="C101" i="18" s="1"/>
  <c r="K114" i="15"/>
  <c r="M114" i="15" s="1"/>
  <c r="E114" i="15"/>
  <c r="H114" i="15" s="1"/>
  <c r="S113" i="15"/>
  <c r="K113" i="15"/>
  <c r="M113" i="15" s="1"/>
  <c r="E113" i="15"/>
  <c r="H113" i="15"/>
  <c r="S112" i="15"/>
  <c r="K112" i="15"/>
  <c r="M112" i="15" s="1"/>
  <c r="E112" i="15"/>
  <c r="H112" i="15" s="1"/>
  <c r="S111" i="15"/>
  <c r="C98" i="18" s="1"/>
  <c r="E98" i="18" s="1"/>
  <c r="Q12" i="5" s="1"/>
  <c r="K111" i="15"/>
  <c r="M111" i="15" s="1"/>
  <c r="E111" i="15"/>
  <c r="H111" i="15" s="1"/>
  <c r="S110" i="15"/>
  <c r="C97" i="18" s="1"/>
  <c r="E97" i="18" s="1"/>
  <c r="Q11" i="5" s="1"/>
  <c r="K110" i="15"/>
  <c r="M110" i="15" s="1"/>
  <c r="E110" i="15"/>
  <c r="H110" i="15" s="1"/>
  <c r="S109" i="15"/>
  <c r="C96" i="18" s="1"/>
  <c r="E96" i="18" s="1"/>
  <c r="Q10" i="5" s="1"/>
  <c r="T10" i="5" s="1"/>
  <c r="K109" i="15"/>
  <c r="E109" i="15"/>
  <c r="H109" i="15" s="1"/>
  <c r="S108" i="15"/>
  <c r="C95" i="18" s="1"/>
  <c r="E95" i="18" s="1"/>
  <c r="Q9" i="5" s="1"/>
  <c r="K108" i="15"/>
  <c r="M108" i="15" s="1"/>
  <c r="E108" i="15"/>
  <c r="H108" i="15" s="1"/>
  <c r="S107" i="15"/>
  <c r="K107" i="15"/>
  <c r="M107" i="15" s="1"/>
  <c r="E107" i="15"/>
  <c r="H107" i="15" s="1"/>
  <c r="S106" i="15"/>
  <c r="K106" i="15"/>
  <c r="M106" i="15"/>
  <c r="E106" i="15"/>
  <c r="H106" i="15" s="1"/>
  <c r="S105" i="15"/>
  <c r="K105" i="15"/>
  <c r="E105" i="15"/>
  <c r="S104" i="15"/>
  <c r="C91" i="18" s="1"/>
  <c r="E91" i="18" s="1"/>
  <c r="Q5" i="5" s="1"/>
  <c r="K104" i="15"/>
  <c r="M104" i="15" s="1"/>
  <c r="E104" i="15"/>
  <c r="H104" i="15" s="1"/>
  <c r="L98" i="15"/>
  <c r="I98" i="15"/>
  <c r="G98" i="15"/>
  <c r="F98" i="15"/>
  <c r="H97" i="15"/>
  <c r="K96" i="15"/>
  <c r="M96" i="15" s="1"/>
  <c r="E96" i="15"/>
  <c r="H96" i="15" s="1"/>
  <c r="K95" i="15"/>
  <c r="M95" i="15" s="1"/>
  <c r="E95" i="15"/>
  <c r="H95" i="15" s="1"/>
  <c r="S94" i="15"/>
  <c r="C83" i="18" s="1"/>
  <c r="K94" i="15"/>
  <c r="M94" i="15" s="1"/>
  <c r="E94" i="15"/>
  <c r="H94" i="15" s="1"/>
  <c r="S93" i="15"/>
  <c r="K93" i="15"/>
  <c r="M93" i="15" s="1"/>
  <c r="E93" i="15"/>
  <c r="H93" i="15" s="1"/>
  <c r="S92" i="15"/>
  <c r="E82" i="18"/>
  <c r="O25" i="5" s="1"/>
  <c r="K92" i="15"/>
  <c r="M92" i="15" s="1"/>
  <c r="E92" i="15"/>
  <c r="H92" i="15" s="1"/>
  <c r="S91" i="15"/>
  <c r="K91" i="15"/>
  <c r="M91" i="15" s="1"/>
  <c r="E91" i="15"/>
  <c r="H91" i="15" s="1"/>
  <c r="S90" i="15"/>
  <c r="K90" i="15"/>
  <c r="M90" i="15" s="1"/>
  <c r="E90" i="15"/>
  <c r="H90" i="15" s="1"/>
  <c r="S89" i="15"/>
  <c r="C80" i="18" s="1"/>
  <c r="K89" i="15"/>
  <c r="M89" i="15" s="1"/>
  <c r="E89" i="15"/>
  <c r="H89" i="15" s="1"/>
  <c r="S88" i="15"/>
  <c r="C79" i="18" s="1"/>
  <c r="K88" i="15"/>
  <c r="M88" i="15" s="1"/>
  <c r="E88" i="15"/>
  <c r="H88" i="15" s="1"/>
  <c r="S87" i="15"/>
  <c r="K87" i="15"/>
  <c r="M87" i="15" s="1"/>
  <c r="E87" i="15"/>
  <c r="H87" i="15"/>
  <c r="S86" i="15"/>
  <c r="C77" i="18" s="1"/>
  <c r="K86" i="15"/>
  <c r="M86" i="15" s="1"/>
  <c r="E86" i="15"/>
  <c r="H86" i="15" s="1"/>
  <c r="S85" i="15"/>
  <c r="K85" i="15"/>
  <c r="M85" i="15" s="1"/>
  <c r="E85" i="15"/>
  <c r="H85" i="15" s="1"/>
  <c r="S84" i="15"/>
  <c r="K84" i="15"/>
  <c r="M84" i="15" s="1"/>
  <c r="E84" i="15"/>
  <c r="H84" i="15" s="1"/>
  <c r="S83" i="15"/>
  <c r="C74" i="18" s="1"/>
  <c r="K83" i="15"/>
  <c r="M83" i="15" s="1"/>
  <c r="E83" i="15"/>
  <c r="H83" i="15" s="1"/>
  <c r="S82" i="15"/>
  <c r="C73" i="18" s="1"/>
  <c r="K82" i="15"/>
  <c r="M82" i="15"/>
  <c r="E82" i="15"/>
  <c r="H82" i="15" s="1"/>
  <c r="S81" i="15"/>
  <c r="C72" i="18" s="1"/>
  <c r="K81" i="15"/>
  <c r="M81" i="15" s="1"/>
  <c r="E81" i="15"/>
  <c r="H81" i="15" s="1"/>
  <c r="S80" i="15"/>
  <c r="K80" i="15"/>
  <c r="M80" i="15"/>
  <c r="E80" i="15"/>
  <c r="H80" i="15" s="1"/>
  <c r="S79" i="15"/>
  <c r="K79" i="15"/>
  <c r="M79" i="15" s="1"/>
  <c r="E79" i="15"/>
  <c r="H79" i="15" s="1"/>
  <c r="S78" i="15"/>
  <c r="C69" i="18" s="1"/>
  <c r="E69" i="18" s="1"/>
  <c r="O12" i="5" s="1"/>
  <c r="K78" i="15"/>
  <c r="M78" i="15"/>
  <c r="E78" i="15"/>
  <c r="H78" i="15" s="1"/>
  <c r="S77" i="15"/>
  <c r="C68" i="18" s="1"/>
  <c r="E68" i="18" s="1"/>
  <c r="O11" i="5" s="1"/>
  <c r="K77" i="15"/>
  <c r="M77" i="15" s="1"/>
  <c r="E77" i="15"/>
  <c r="H77" i="15" s="1"/>
  <c r="S76" i="15"/>
  <c r="C67" i="18" s="1"/>
  <c r="E67" i="18" s="1"/>
  <c r="O10" i="5" s="1"/>
  <c r="K76" i="15"/>
  <c r="M76" i="15" s="1"/>
  <c r="E76" i="15"/>
  <c r="H76" i="15" s="1"/>
  <c r="S75" i="15"/>
  <c r="C66" i="18" s="1"/>
  <c r="E66" i="18" s="1"/>
  <c r="O9" i="5" s="1"/>
  <c r="K75" i="15"/>
  <c r="M75" i="15" s="1"/>
  <c r="E75" i="15"/>
  <c r="H75" i="15"/>
  <c r="S74" i="15"/>
  <c r="K74" i="15"/>
  <c r="M74" i="15" s="1"/>
  <c r="E74" i="15"/>
  <c r="H74" i="15"/>
  <c r="S73" i="15"/>
  <c r="K73" i="15"/>
  <c r="M73" i="15" s="1"/>
  <c r="E73" i="15"/>
  <c r="H73" i="15" s="1"/>
  <c r="S72" i="15"/>
  <c r="K72" i="15"/>
  <c r="M72" i="15" s="1"/>
  <c r="E72" i="15"/>
  <c r="S71" i="15"/>
  <c r="C62" i="18" s="1"/>
  <c r="E62" i="18" s="1"/>
  <c r="O5" i="5" s="1"/>
  <c r="K71" i="15"/>
  <c r="M71" i="15" s="1"/>
  <c r="L65" i="15"/>
  <c r="I65" i="15"/>
  <c r="G65" i="15"/>
  <c r="F65" i="15"/>
  <c r="N49" i="15" s="1"/>
  <c r="H64" i="15"/>
  <c r="K63" i="15"/>
  <c r="M63" i="15" s="1"/>
  <c r="E63" i="15"/>
  <c r="H63" i="15" s="1"/>
  <c r="K62" i="15"/>
  <c r="M62" i="15"/>
  <c r="E62" i="15"/>
  <c r="H62" i="15" s="1"/>
  <c r="S61" i="15"/>
  <c r="C54" i="18" s="1"/>
  <c r="K61" i="15"/>
  <c r="M61" i="15" s="1"/>
  <c r="E61" i="15"/>
  <c r="H61" i="15" s="1"/>
  <c r="S60" i="15"/>
  <c r="K60" i="15"/>
  <c r="M60" i="15" s="1"/>
  <c r="S59" i="15"/>
  <c r="E53" i="18"/>
  <c r="M25" i="5" s="1"/>
  <c r="K59" i="15"/>
  <c r="M59" i="15" s="1"/>
  <c r="E59" i="15"/>
  <c r="H59" i="15"/>
  <c r="S58" i="15"/>
  <c r="K58" i="15"/>
  <c r="M58" i="15" s="1"/>
  <c r="E58" i="15"/>
  <c r="H58" i="15" s="1"/>
  <c r="S57" i="15"/>
  <c r="K57" i="15"/>
  <c r="M57" i="15" s="1"/>
  <c r="E57" i="15"/>
  <c r="H57" i="15" s="1"/>
  <c r="S56" i="15"/>
  <c r="C51" i="18" s="1"/>
  <c r="K56" i="15"/>
  <c r="M56" i="15" s="1"/>
  <c r="E56" i="15"/>
  <c r="H56" i="15" s="1"/>
  <c r="S55" i="15"/>
  <c r="C50" i="18" s="1"/>
  <c r="E50" i="18" s="1"/>
  <c r="M22" i="5" s="1"/>
  <c r="K55" i="15"/>
  <c r="M55" i="15" s="1"/>
  <c r="E55" i="15"/>
  <c r="H55" i="15" s="1"/>
  <c r="S54" i="15"/>
  <c r="C49" i="18" s="1"/>
  <c r="K54" i="15"/>
  <c r="M54" i="15" s="1"/>
  <c r="E54" i="15"/>
  <c r="H54" i="15" s="1"/>
  <c r="S53" i="15"/>
  <c r="C48" i="18" s="1"/>
  <c r="K53" i="15"/>
  <c r="M53" i="15" s="1"/>
  <c r="E53" i="15"/>
  <c r="H53" i="15" s="1"/>
  <c r="S52" i="15"/>
  <c r="E47" i="18"/>
  <c r="M19" i="5" s="1"/>
  <c r="P19" i="5" s="1"/>
  <c r="K52" i="15"/>
  <c r="M52" i="15" s="1"/>
  <c r="E52" i="15"/>
  <c r="H52" i="15" s="1"/>
  <c r="S51" i="15"/>
  <c r="K51" i="15"/>
  <c r="M51" i="15"/>
  <c r="E51" i="15"/>
  <c r="H51" i="15" s="1"/>
  <c r="S50" i="15"/>
  <c r="C45" i="18" s="1"/>
  <c r="K50" i="15"/>
  <c r="M50" i="15" s="1"/>
  <c r="E50" i="15"/>
  <c r="H50" i="15" s="1"/>
  <c r="S49" i="15"/>
  <c r="C44" i="18" s="1"/>
  <c r="E44" i="18" s="1"/>
  <c r="M16" i="5" s="1"/>
  <c r="K49" i="15"/>
  <c r="M49" i="15" s="1"/>
  <c r="E49" i="15"/>
  <c r="H49" i="15" s="1"/>
  <c r="S48" i="15"/>
  <c r="C43" i="18" s="1"/>
  <c r="K48" i="15"/>
  <c r="M48" i="15" s="1"/>
  <c r="E48" i="15"/>
  <c r="H48" i="15" s="1"/>
  <c r="S47" i="15"/>
  <c r="K47" i="15"/>
  <c r="M47" i="15" s="1"/>
  <c r="E47" i="15"/>
  <c r="H47" i="15" s="1"/>
  <c r="S46" i="15"/>
  <c r="K46" i="15"/>
  <c r="M46" i="15" s="1"/>
  <c r="E46" i="15"/>
  <c r="H46" i="15" s="1"/>
  <c r="S45" i="15"/>
  <c r="C40" i="18" s="1"/>
  <c r="E40" i="18" s="1"/>
  <c r="M12" i="5" s="1"/>
  <c r="K45" i="15"/>
  <c r="M45" i="15" s="1"/>
  <c r="E45" i="15"/>
  <c r="H45" i="15"/>
  <c r="S44" i="15"/>
  <c r="C39" i="18" s="1"/>
  <c r="E39" i="18" s="1"/>
  <c r="M11" i="5" s="1"/>
  <c r="K44" i="15"/>
  <c r="M44" i="15"/>
  <c r="E44" i="15"/>
  <c r="H44" i="15" s="1"/>
  <c r="S43" i="15"/>
  <c r="C38" i="18" s="1"/>
  <c r="E38" i="18" s="1"/>
  <c r="M10" i="5" s="1"/>
  <c r="K43" i="15"/>
  <c r="M43" i="15" s="1"/>
  <c r="E43" i="15"/>
  <c r="H43" i="15" s="1"/>
  <c r="S42" i="15"/>
  <c r="C37" i="18" s="1"/>
  <c r="E37" i="18" s="1"/>
  <c r="M9" i="5" s="1"/>
  <c r="K42" i="15"/>
  <c r="M42" i="15" s="1"/>
  <c r="E42" i="15"/>
  <c r="H42" i="15" s="1"/>
  <c r="S41" i="15"/>
  <c r="K41" i="15"/>
  <c r="M41" i="15" s="1"/>
  <c r="E41" i="15"/>
  <c r="H41" i="15" s="1"/>
  <c r="S40" i="15"/>
  <c r="K40" i="15"/>
  <c r="M40" i="15" s="1"/>
  <c r="E40" i="15"/>
  <c r="S39" i="15"/>
  <c r="K39" i="15"/>
  <c r="M39" i="15" s="1"/>
  <c r="E39" i="15"/>
  <c r="H39" i="15" s="1"/>
  <c r="S38" i="15"/>
  <c r="C33" i="18" s="1"/>
  <c r="E33" i="18" s="1"/>
  <c r="M5" i="5" s="1"/>
  <c r="K38" i="15"/>
  <c r="L32" i="15"/>
  <c r="J32" i="15"/>
  <c r="I32" i="15"/>
  <c r="G32" i="15"/>
  <c r="K30" i="15"/>
  <c r="M30" i="15" s="1"/>
  <c r="H30" i="15"/>
  <c r="K29" i="15"/>
  <c r="M29" i="15" s="1"/>
  <c r="H29" i="15"/>
  <c r="K28" i="15"/>
  <c r="M28" i="15" s="1"/>
  <c r="H28" i="15"/>
  <c r="H27" i="15"/>
  <c r="K27" i="15"/>
  <c r="M27" i="15" s="1"/>
  <c r="K26" i="15"/>
  <c r="M26" i="15" s="1"/>
  <c r="H26" i="15"/>
  <c r="K25" i="15"/>
  <c r="M25" i="15" s="1"/>
  <c r="H25" i="15"/>
  <c r="K24" i="15"/>
  <c r="M24" i="15" s="1"/>
  <c r="H24" i="15"/>
  <c r="K23" i="15"/>
  <c r="M23" i="15" s="1"/>
  <c r="H23" i="15"/>
  <c r="S22" i="15"/>
  <c r="C21" i="18" s="1"/>
  <c r="K22" i="15"/>
  <c r="M22" i="15" s="1"/>
  <c r="H22" i="15"/>
  <c r="S21" i="15"/>
  <c r="C20" i="18" s="1"/>
  <c r="K21" i="15"/>
  <c r="M21" i="15" s="1"/>
  <c r="H21" i="15"/>
  <c r="S20" i="15"/>
  <c r="C19" i="18" s="1"/>
  <c r="E19" i="18" s="1"/>
  <c r="K20" i="5" s="1"/>
  <c r="K20" i="15"/>
  <c r="M20" i="15" s="1"/>
  <c r="H20" i="15"/>
  <c r="K19" i="15"/>
  <c r="M19" i="15" s="1"/>
  <c r="H19" i="15"/>
  <c r="K18" i="15"/>
  <c r="M18" i="15" s="1"/>
  <c r="H18" i="15"/>
  <c r="S17" i="15"/>
  <c r="C16" i="18" s="1"/>
  <c r="K17" i="15"/>
  <c r="M17" i="15" s="1"/>
  <c r="H17" i="15"/>
  <c r="S16" i="15"/>
  <c r="C15" i="18" s="1"/>
  <c r="K16" i="15"/>
  <c r="M16" i="15" s="1"/>
  <c r="H16" i="15"/>
  <c r="S15" i="15"/>
  <c r="C14" i="18" s="1"/>
  <c r="K15" i="15"/>
  <c r="M15" i="15" s="1"/>
  <c r="H15" i="15"/>
  <c r="K14" i="15"/>
  <c r="M14" i="15"/>
  <c r="H14" i="15"/>
  <c r="K13" i="15"/>
  <c r="M13" i="15" s="1"/>
  <c r="H13" i="15"/>
  <c r="S12" i="15"/>
  <c r="C11" i="18" s="1"/>
  <c r="E11" i="18" s="1"/>
  <c r="K12" i="5" s="1"/>
  <c r="K12" i="15"/>
  <c r="M12" i="15" s="1"/>
  <c r="H12" i="15"/>
  <c r="S11" i="15"/>
  <c r="C10" i="18" s="1"/>
  <c r="E10" i="18" s="1"/>
  <c r="K11" i="5" s="1"/>
  <c r="K11" i="15"/>
  <c r="M11" i="15" s="1"/>
  <c r="H11" i="15"/>
  <c r="S10" i="15"/>
  <c r="C9" i="18" s="1"/>
  <c r="E9" i="18" s="1"/>
  <c r="K10" i="5" s="1"/>
  <c r="K10" i="15"/>
  <c r="M10" i="15"/>
  <c r="H10" i="15"/>
  <c r="S9" i="15"/>
  <c r="C8" i="18" s="1"/>
  <c r="E8" i="18" s="1"/>
  <c r="K9" i="5" s="1"/>
  <c r="K9" i="15"/>
  <c r="M9" i="15" s="1"/>
  <c r="H9" i="15"/>
  <c r="K8" i="15"/>
  <c r="M8" i="15" s="1"/>
  <c r="H8" i="15"/>
  <c r="K7" i="15"/>
  <c r="M7" i="15" s="1"/>
  <c r="H7" i="15"/>
  <c r="K6" i="15"/>
  <c r="M6" i="15" s="1"/>
  <c r="H6" i="15"/>
  <c r="S5" i="15"/>
  <c r="K5" i="15"/>
  <c r="M5" i="15" s="1"/>
  <c r="H5" i="15"/>
  <c r="X17" i="13"/>
  <c r="W17" i="13"/>
  <c r="V17" i="13"/>
  <c r="U17" i="13"/>
  <c r="T17" i="13"/>
  <c r="S17" i="13"/>
  <c r="R17" i="13"/>
  <c r="Q17" i="13"/>
  <c r="P17" i="13"/>
  <c r="O17" i="13"/>
  <c r="N17" i="13"/>
  <c r="M17" i="13"/>
  <c r="L17" i="13"/>
  <c r="K17" i="13"/>
  <c r="J17" i="13"/>
  <c r="I17" i="13"/>
  <c r="H17" i="13"/>
  <c r="G17" i="13"/>
  <c r="F17" i="13"/>
  <c r="E17" i="13"/>
  <c r="D17" i="13"/>
  <c r="X14" i="13"/>
  <c r="W14" i="13"/>
  <c r="V14" i="13"/>
  <c r="U14" i="13"/>
  <c r="T14" i="13"/>
  <c r="S14" i="13"/>
  <c r="R14" i="13"/>
  <c r="Q14" i="13"/>
  <c r="P14" i="13"/>
  <c r="O14" i="13"/>
  <c r="N14" i="13"/>
  <c r="M14" i="13"/>
  <c r="L14" i="13"/>
  <c r="K14" i="13"/>
  <c r="J14" i="13"/>
  <c r="I14" i="13"/>
  <c r="H14" i="13"/>
  <c r="G14" i="13"/>
  <c r="F14" i="13"/>
  <c r="E14" i="13"/>
  <c r="D14" i="13"/>
  <c r="X11" i="13"/>
  <c r="W11" i="13"/>
  <c r="V11" i="13"/>
  <c r="V18" i="13" s="1"/>
  <c r="U11" i="13"/>
  <c r="T11" i="13"/>
  <c r="S11" i="13"/>
  <c r="R11" i="13"/>
  <c r="Q11" i="13"/>
  <c r="P11" i="13"/>
  <c r="O11" i="13"/>
  <c r="N11" i="13"/>
  <c r="M11" i="13"/>
  <c r="L11" i="13"/>
  <c r="K11" i="13"/>
  <c r="J11" i="13"/>
  <c r="I11" i="13"/>
  <c r="H11" i="13"/>
  <c r="G11" i="13"/>
  <c r="F11" i="13"/>
  <c r="E11" i="13"/>
  <c r="D11" i="13"/>
  <c r="X8" i="13"/>
  <c r="W8" i="13"/>
  <c r="V8" i="13"/>
  <c r="U8" i="13"/>
  <c r="T8" i="13"/>
  <c r="S8" i="13"/>
  <c r="R8" i="13"/>
  <c r="Q8" i="13"/>
  <c r="P8" i="13"/>
  <c r="O8" i="13"/>
  <c r="N8" i="13"/>
  <c r="M8" i="13"/>
  <c r="M18" i="13" s="1"/>
  <c r="L8" i="13"/>
  <c r="K8" i="13"/>
  <c r="J8" i="13"/>
  <c r="I8" i="13"/>
  <c r="H8" i="13"/>
  <c r="G8" i="13"/>
  <c r="F8" i="13"/>
  <c r="E8" i="13"/>
  <c r="D8" i="13"/>
  <c r="K15" i="12"/>
  <c r="J15" i="12"/>
  <c r="I15" i="12"/>
  <c r="H15" i="12"/>
  <c r="G15" i="12"/>
  <c r="M14" i="12"/>
  <c r="K14" i="12"/>
  <c r="J14" i="12"/>
  <c r="I14" i="12"/>
  <c r="H14" i="12"/>
  <c r="G14" i="12"/>
  <c r="N41" i="11"/>
  <c r="M41" i="11"/>
  <c r="L41" i="11"/>
  <c r="K41" i="11"/>
  <c r="J41" i="11"/>
  <c r="I41" i="11"/>
  <c r="H41" i="11"/>
  <c r="G41" i="11"/>
  <c r="F41" i="11"/>
  <c r="P31" i="10"/>
  <c r="N31" i="10"/>
  <c r="L31" i="10"/>
  <c r="J31" i="10"/>
  <c r="M31" i="10" s="1"/>
  <c r="H31" i="10"/>
  <c r="F31" i="10"/>
  <c r="P30" i="10"/>
  <c r="N30" i="10"/>
  <c r="Q30" i="10" s="1"/>
  <c r="L30" i="10"/>
  <c r="J30" i="10"/>
  <c r="H30" i="10"/>
  <c r="K30" i="10" s="1"/>
  <c r="F30" i="10"/>
  <c r="I30" i="10" s="1"/>
  <c r="Q21" i="10"/>
  <c r="O21" i="10"/>
  <c r="M21" i="10"/>
  <c r="K21" i="10"/>
  <c r="I21" i="10"/>
  <c r="O20" i="10"/>
  <c r="M20" i="10"/>
  <c r="K20" i="10"/>
  <c r="I20" i="10"/>
  <c r="P18" i="10"/>
  <c r="P23" i="10" s="1"/>
  <c r="N18" i="10"/>
  <c r="L18" i="10"/>
  <c r="L23" i="10" s="1"/>
  <c r="J18" i="10"/>
  <c r="H18" i="10"/>
  <c r="H23" i="10" s="1"/>
  <c r="I23" i="10" s="1"/>
  <c r="Q17" i="10"/>
  <c r="O17" i="10"/>
  <c r="M17" i="10"/>
  <c r="K17" i="10"/>
  <c r="I17" i="10"/>
  <c r="Q16" i="10"/>
  <c r="O16" i="10"/>
  <c r="M16" i="10"/>
  <c r="K16" i="10"/>
  <c r="I16" i="10"/>
  <c r="Q15" i="10"/>
  <c r="O15" i="10"/>
  <c r="M15" i="10"/>
  <c r="K15" i="10"/>
  <c r="I15" i="10"/>
  <c r="Q13" i="10"/>
  <c r="O13" i="10"/>
  <c r="M13" i="10"/>
  <c r="K13" i="10"/>
  <c r="I13" i="10"/>
  <c r="Q7" i="10"/>
  <c r="O7" i="10"/>
  <c r="M7" i="10"/>
  <c r="K7" i="10"/>
  <c r="I7" i="10"/>
  <c r="Q6" i="10"/>
  <c r="O6" i="10"/>
  <c r="M6" i="10"/>
  <c r="K6" i="10"/>
  <c r="I6" i="10"/>
  <c r="S28" i="9"/>
  <c r="Q28" i="9"/>
  <c r="O28" i="9"/>
  <c r="M28" i="9"/>
  <c r="K28" i="9"/>
  <c r="I28" i="9"/>
  <c r="S27" i="9"/>
  <c r="Q27" i="9"/>
  <c r="O27" i="9"/>
  <c r="M27" i="9"/>
  <c r="K27" i="9"/>
  <c r="I27" i="9"/>
  <c r="S26" i="9"/>
  <c r="Q26" i="9"/>
  <c r="O26" i="9"/>
  <c r="M26" i="9"/>
  <c r="K26" i="9"/>
  <c r="I26" i="9"/>
  <c r="R25" i="9"/>
  <c r="P25" i="9"/>
  <c r="S25" i="9" s="1"/>
  <c r="N25" i="9"/>
  <c r="Q25" i="9" s="1"/>
  <c r="L25" i="9"/>
  <c r="O25" i="9" s="1"/>
  <c r="J25" i="9"/>
  <c r="M25" i="9" s="1"/>
  <c r="H25" i="9"/>
  <c r="K25" i="9" s="1"/>
  <c r="F25" i="9"/>
  <c r="I25" i="9" s="1"/>
  <c r="S24" i="9"/>
  <c r="Q24" i="9"/>
  <c r="O24" i="9"/>
  <c r="M24" i="9"/>
  <c r="K24" i="9"/>
  <c r="I24" i="9"/>
  <c r="S23" i="9"/>
  <c r="Q23" i="9"/>
  <c r="O23" i="9"/>
  <c r="M23" i="9"/>
  <c r="K23" i="9"/>
  <c r="I23" i="9"/>
  <c r="S22" i="9"/>
  <c r="Q22" i="9"/>
  <c r="O22" i="9"/>
  <c r="M22" i="9"/>
  <c r="K22" i="9"/>
  <c r="I22" i="9"/>
  <c r="S21" i="9"/>
  <c r="Q21" i="9"/>
  <c r="O21" i="9"/>
  <c r="M21" i="9"/>
  <c r="K21" i="9"/>
  <c r="I21" i="9"/>
  <c r="R20" i="9"/>
  <c r="P20" i="9"/>
  <c r="S20" i="9" s="1"/>
  <c r="N20" i="9"/>
  <c r="Q20" i="9" s="1"/>
  <c r="L20" i="9"/>
  <c r="O20" i="9" s="1"/>
  <c r="J20" i="9"/>
  <c r="M20" i="9" s="1"/>
  <c r="H20" i="9"/>
  <c r="K20" i="9" s="1"/>
  <c r="F20" i="9"/>
  <c r="I20" i="9" s="1"/>
  <c r="S19" i="9"/>
  <c r="Q19" i="9"/>
  <c r="O19" i="9"/>
  <c r="M19" i="9"/>
  <c r="K19" i="9"/>
  <c r="I19" i="9"/>
  <c r="S18" i="9"/>
  <c r="Q18" i="9"/>
  <c r="O18" i="9"/>
  <c r="M18" i="9"/>
  <c r="K18" i="9"/>
  <c r="I18" i="9"/>
  <c r="S17" i="9"/>
  <c r="Q17" i="9"/>
  <c r="O17" i="9"/>
  <c r="M17" i="9"/>
  <c r="K17" i="9"/>
  <c r="I17" i="9"/>
  <c r="S16" i="9"/>
  <c r="O16" i="9"/>
  <c r="M16" i="9"/>
  <c r="K16" i="9"/>
  <c r="I16" i="9"/>
  <c r="S15" i="9"/>
  <c r="Q15" i="9"/>
  <c r="O15" i="9"/>
  <c r="M15" i="9"/>
  <c r="K15" i="9"/>
  <c r="I15" i="9"/>
  <c r="S14" i="9"/>
  <c r="Q14" i="9"/>
  <c r="O14" i="9"/>
  <c r="M14" i="9"/>
  <c r="K14" i="9"/>
  <c r="I14" i="9"/>
  <c r="S13" i="9"/>
  <c r="Q13" i="9"/>
  <c r="O13" i="9"/>
  <c r="M13" i="9"/>
  <c r="K13" i="9"/>
  <c r="I13" i="9"/>
  <c r="R12" i="9"/>
  <c r="R11" i="9" s="1"/>
  <c r="C151" i="18" s="1"/>
  <c r="E151" i="18" s="1"/>
  <c r="U7" i="5" s="1"/>
  <c r="P12" i="9"/>
  <c r="N12" i="9"/>
  <c r="L12" i="9"/>
  <c r="J12" i="9"/>
  <c r="H12" i="9"/>
  <c r="F12" i="9"/>
  <c r="S10" i="9"/>
  <c r="Q10" i="9"/>
  <c r="O10" i="9"/>
  <c r="M10" i="9"/>
  <c r="K10" i="9"/>
  <c r="I10" i="9"/>
  <c r="S9" i="9"/>
  <c r="Q9" i="9"/>
  <c r="O9" i="9"/>
  <c r="M9" i="9"/>
  <c r="K9" i="9"/>
  <c r="I9" i="9"/>
  <c r="S7" i="9"/>
  <c r="Q7" i="9"/>
  <c r="O7" i="9"/>
  <c r="M7" i="9"/>
  <c r="K7" i="9"/>
  <c r="I7" i="9"/>
  <c r="S6" i="9"/>
  <c r="Q6" i="9"/>
  <c r="O6" i="9"/>
  <c r="M6" i="9"/>
  <c r="K6" i="9"/>
  <c r="I6" i="9"/>
  <c r="R5" i="9"/>
  <c r="C150" i="18" s="1"/>
  <c r="E150" i="18"/>
  <c r="U6" i="5" s="1"/>
  <c r="P5" i="9"/>
  <c r="N5" i="9"/>
  <c r="L5" i="9"/>
  <c r="C63" i="18" s="1"/>
  <c r="J5" i="9"/>
  <c r="H5" i="9"/>
  <c r="I5" i="9" s="1"/>
  <c r="J26" i="7"/>
  <c r="X22" i="7"/>
  <c r="V22" i="7"/>
  <c r="T22" i="7"/>
  <c r="R22" i="7"/>
  <c r="P22" i="7"/>
  <c r="N22" i="7"/>
  <c r="L22" i="7"/>
  <c r="J22" i="7"/>
  <c r="X21" i="7"/>
  <c r="V21" i="7"/>
  <c r="T21" i="7"/>
  <c r="R21" i="7"/>
  <c r="P21" i="7"/>
  <c r="N21" i="7"/>
  <c r="L21" i="7"/>
  <c r="J21" i="7"/>
  <c r="X20" i="7"/>
  <c r="V20" i="7"/>
  <c r="T20" i="7"/>
  <c r="R20" i="7"/>
  <c r="P20" i="7"/>
  <c r="N20" i="7"/>
  <c r="L20" i="7"/>
  <c r="J20" i="7"/>
  <c r="W19" i="7"/>
  <c r="W23" i="7" s="1"/>
  <c r="U19" i="7"/>
  <c r="S19" i="7"/>
  <c r="Q19" i="7"/>
  <c r="O19" i="7"/>
  <c r="M19" i="7"/>
  <c r="K19" i="7"/>
  <c r="I19" i="7"/>
  <c r="G19" i="7"/>
  <c r="X18" i="7"/>
  <c r="V18" i="7"/>
  <c r="T18" i="7"/>
  <c r="R18" i="7"/>
  <c r="P18" i="7"/>
  <c r="N18" i="7"/>
  <c r="L18" i="7"/>
  <c r="J18" i="7"/>
  <c r="X17" i="7"/>
  <c r="V17" i="7"/>
  <c r="T17" i="7"/>
  <c r="R17" i="7"/>
  <c r="P17" i="7"/>
  <c r="N17" i="7"/>
  <c r="L17" i="7"/>
  <c r="J17" i="7"/>
  <c r="X15" i="7"/>
  <c r="V15" i="7"/>
  <c r="T15" i="7"/>
  <c r="R15" i="7"/>
  <c r="P15" i="7"/>
  <c r="N15" i="7"/>
  <c r="L15" i="7"/>
  <c r="J15" i="7"/>
  <c r="X14" i="7"/>
  <c r="V14" i="7"/>
  <c r="T14" i="7"/>
  <c r="R14" i="7"/>
  <c r="P14" i="7"/>
  <c r="N14" i="7"/>
  <c r="L14" i="7"/>
  <c r="J14" i="7"/>
  <c r="X13" i="7"/>
  <c r="V13" i="7"/>
  <c r="T13" i="7"/>
  <c r="R13" i="7"/>
  <c r="P13" i="7"/>
  <c r="N13" i="7"/>
  <c r="L13" i="7"/>
  <c r="J13" i="7"/>
  <c r="X12" i="7"/>
  <c r="V12" i="7"/>
  <c r="T12" i="7"/>
  <c r="R12" i="7"/>
  <c r="P12" i="7"/>
  <c r="N12" i="7"/>
  <c r="L12" i="7"/>
  <c r="J12" i="7"/>
  <c r="X11" i="7"/>
  <c r="X10" i="7"/>
  <c r="V10" i="7"/>
  <c r="T10" i="7"/>
  <c r="R10" i="7"/>
  <c r="P10" i="7"/>
  <c r="N10" i="7"/>
  <c r="L10" i="7"/>
  <c r="J10" i="7"/>
  <c r="X9" i="7"/>
  <c r="V9" i="7"/>
  <c r="T9" i="7"/>
  <c r="R9" i="7"/>
  <c r="P9" i="7"/>
  <c r="N9" i="7"/>
  <c r="L9" i="7"/>
  <c r="J9" i="7"/>
  <c r="V7" i="7"/>
  <c r="T7" i="7"/>
  <c r="R7" i="7"/>
  <c r="P7" i="7"/>
  <c r="N7" i="7"/>
  <c r="L7" i="7"/>
  <c r="J7" i="7"/>
  <c r="X6" i="7"/>
  <c r="V6" i="7"/>
  <c r="T6" i="7"/>
  <c r="R6" i="7"/>
  <c r="P6" i="7"/>
  <c r="N6" i="7"/>
  <c r="L6" i="7"/>
  <c r="J6" i="7"/>
  <c r="X5" i="7"/>
  <c r="V5" i="7"/>
  <c r="T5" i="7"/>
  <c r="R5" i="7"/>
  <c r="P5" i="7"/>
  <c r="N5" i="7"/>
  <c r="L5" i="7"/>
  <c r="J5" i="7"/>
  <c r="O28" i="6"/>
  <c r="L28" i="6"/>
  <c r="I28" i="6"/>
  <c r="L25" i="6"/>
  <c r="I25" i="6"/>
  <c r="L24" i="6"/>
  <c r="I24" i="6"/>
  <c r="K23" i="6"/>
  <c r="H23" i="6"/>
  <c r="E23" i="6"/>
  <c r="I23" i="6" s="1"/>
  <c r="O22" i="6"/>
  <c r="L22" i="6"/>
  <c r="I22" i="6"/>
  <c r="L21" i="6"/>
  <c r="I21" i="6"/>
  <c r="K20" i="6"/>
  <c r="H20" i="6"/>
  <c r="E20" i="6"/>
  <c r="I20" i="6" s="1"/>
  <c r="L19" i="6"/>
  <c r="I19" i="6"/>
  <c r="L18" i="6"/>
  <c r="I18" i="6"/>
  <c r="L17" i="6"/>
  <c r="I17" i="6"/>
  <c r="K16" i="6"/>
  <c r="O16" i="6" s="1"/>
  <c r="H16" i="6"/>
  <c r="L16" i="6" s="1"/>
  <c r="E16" i="6"/>
  <c r="I16" i="6" s="1"/>
  <c r="O15" i="6"/>
  <c r="L15" i="6"/>
  <c r="I15" i="6"/>
  <c r="O14" i="6"/>
  <c r="L14" i="6"/>
  <c r="I14" i="6"/>
  <c r="O13" i="6"/>
  <c r="L13" i="6"/>
  <c r="I13" i="6"/>
  <c r="O10" i="6"/>
  <c r="L10" i="6"/>
  <c r="I10" i="6"/>
  <c r="K9" i="6"/>
  <c r="H9" i="6"/>
  <c r="E9" i="6"/>
  <c r="E12" i="6" s="1"/>
  <c r="O8" i="6"/>
  <c r="L8" i="6"/>
  <c r="I8" i="6"/>
  <c r="AD6" i="6"/>
  <c r="AA6" i="6"/>
  <c r="X6" i="6"/>
  <c r="U6" i="6"/>
  <c r="R6" i="6"/>
  <c r="O6" i="6"/>
  <c r="L6" i="6"/>
  <c r="I6" i="6"/>
  <c r="O5" i="6"/>
  <c r="L5" i="6"/>
  <c r="I5" i="6"/>
  <c r="H28" i="5"/>
  <c r="J26" i="5"/>
  <c r="H26" i="5"/>
  <c r="J24" i="5"/>
  <c r="H24" i="5"/>
  <c r="J23" i="5"/>
  <c r="H23" i="5"/>
  <c r="J22" i="5"/>
  <c r="H22" i="5"/>
  <c r="J21" i="5"/>
  <c r="H21" i="5"/>
  <c r="J20" i="5"/>
  <c r="H20" i="5"/>
  <c r="L19" i="5"/>
  <c r="J19" i="5"/>
  <c r="H19" i="5"/>
  <c r="L18" i="5"/>
  <c r="J18" i="5"/>
  <c r="H18" i="5"/>
  <c r="I17" i="5"/>
  <c r="G17" i="5"/>
  <c r="J17" i="5" s="1"/>
  <c r="E17" i="5"/>
  <c r="J16" i="5"/>
  <c r="H16" i="5"/>
  <c r="J15" i="5"/>
  <c r="H15" i="5"/>
  <c r="J14" i="5"/>
  <c r="H14" i="5"/>
  <c r="J13" i="5"/>
  <c r="H13" i="5"/>
  <c r="I12" i="5"/>
  <c r="G12" i="5"/>
  <c r="J12" i="5" s="1"/>
  <c r="E12" i="5"/>
  <c r="J11" i="5"/>
  <c r="H11" i="5"/>
  <c r="J10" i="5"/>
  <c r="H10" i="5"/>
  <c r="J9" i="5"/>
  <c r="H9" i="5"/>
  <c r="H8" i="5"/>
  <c r="H7" i="5"/>
  <c r="H6" i="5"/>
  <c r="G5" i="5"/>
  <c r="E5" i="5"/>
  <c r="H5" i="5" s="1"/>
  <c r="P79" i="26"/>
  <c r="V28" i="16"/>
  <c r="P31" i="16"/>
  <c r="V31" i="16"/>
  <c r="I36" i="18" s="1"/>
  <c r="K36" i="18" s="1"/>
  <c r="Q8" i="6" s="1"/>
  <c r="U8" i="6" s="1"/>
  <c r="E62" i="16"/>
  <c r="P62" i="16" s="1"/>
  <c r="L6" i="16"/>
  <c r="N6" i="16" s="1"/>
  <c r="V6" i="16"/>
  <c r="I4" i="18" s="1"/>
  <c r="K4" i="18" s="1"/>
  <c r="N5" i="6" s="1"/>
  <c r="L7" i="16"/>
  <c r="N7" i="16" s="1"/>
  <c r="L8" i="16"/>
  <c r="N8" i="16" s="1"/>
  <c r="L9" i="16"/>
  <c r="N9" i="16" s="1"/>
  <c r="V9" i="16"/>
  <c r="L11" i="16"/>
  <c r="N11" i="16"/>
  <c r="L12" i="16"/>
  <c r="N12" i="16" s="1"/>
  <c r="V14" i="16"/>
  <c r="I12" i="18"/>
  <c r="K12" i="18"/>
  <c r="N13" i="6" s="1"/>
  <c r="L15" i="16"/>
  <c r="N15" i="16" s="1"/>
  <c r="V15" i="16"/>
  <c r="I13" i="18" s="1"/>
  <c r="K13" i="18" s="1"/>
  <c r="N14" i="6" s="1"/>
  <c r="L16" i="16"/>
  <c r="N16" i="16" s="1"/>
  <c r="L17" i="16"/>
  <c r="N17" i="16" s="1"/>
  <c r="L18" i="16"/>
  <c r="N18" i="16" s="1"/>
  <c r="I16" i="18"/>
  <c r="K16" i="18" s="1"/>
  <c r="N17" i="6" s="1"/>
  <c r="L19" i="16"/>
  <c r="N19" i="16" s="1"/>
  <c r="I17" i="18"/>
  <c r="H38" i="15"/>
  <c r="H71" i="15"/>
  <c r="P11" i="7"/>
  <c r="V11" i="7"/>
  <c r="L20" i="6"/>
  <c r="V16" i="16"/>
  <c r="I14" i="18" s="1"/>
  <c r="K14" i="18" s="1"/>
  <c r="N15" i="6" s="1"/>
  <c r="E61" i="16"/>
  <c r="P61" i="16" s="1"/>
  <c r="E53" i="16"/>
  <c r="E50" i="16"/>
  <c r="P50" i="16" s="1"/>
  <c r="L50" i="16"/>
  <c r="N50" i="16" s="1"/>
  <c r="L28" i="16"/>
  <c r="N28" i="16" s="1"/>
  <c r="K32" i="10"/>
  <c r="Q32" i="10"/>
  <c r="E63" i="16"/>
  <c r="E37" i="16"/>
  <c r="P37" i="16" s="1"/>
  <c r="V12" i="16"/>
  <c r="I10" i="18" s="1"/>
  <c r="K10" i="18" s="1"/>
  <c r="N11" i="6" s="1"/>
  <c r="V10" i="16"/>
  <c r="I8" i="18" s="1"/>
  <c r="K8" i="18" s="1"/>
  <c r="N9" i="6" s="1"/>
  <c r="E35" i="16"/>
  <c r="E60" i="15"/>
  <c r="H60" i="15" s="1"/>
  <c r="S28" i="15"/>
  <c r="C25" i="18" s="1"/>
  <c r="M138" i="15"/>
  <c r="P33" i="16"/>
  <c r="E60" i="16"/>
  <c r="L29" i="16"/>
  <c r="N29" i="16" s="1"/>
  <c r="J5" i="5"/>
  <c r="N44" i="15"/>
  <c r="V11" i="16"/>
  <c r="I9" i="18" s="1"/>
  <c r="K9" i="18" s="1"/>
  <c r="N10" i="6" s="1"/>
  <c r="R10" i="6" s="1"/>
  <c r="E36" i="16"/>
  <c r="P36" i="16" s="1"/>
  <c r="V33" i="16"/>
  <c r="I38" i="18" s="1"/>
  <c r="K38" i="18" s="1"/>
  <c r="Q10" i="6" s="1"/>
  <c r="U10" i="6" s="1"/>
  <c r="V8" i="7"/>
  <c r="L31" i="16"/>
  <c r="N31" i="16" s="1"/>
  <c r="V42" i="16"/>
  <c r="I47" i="18" s="1"/>
  <c r="K47" i="18" s="1"/>
  <c r="Q19" i="6" s="1"/>
  <c r="V20" i="16"/>
  <c r="I18" i="18" s="1"/>
  <c r="L14" i="16"/>
  <c r="N14" i="16" s="1"/>
  <c r="N39" i="15"/>
  <c r="I42" i="16"/>
  <c r="J54" i="18"/>
  <c r="K54" i="18" s="1"/>
  <c r="Q26" i="6" s="1"/>
  <c r="U26" i="6" s="1"/>
  <c r="V49" i="26"/>
  <c r="Y65" i="26"/>
  <c r="V60" i="16"/>
  <c r="I72" i="18" s="1"/>
  <c r="K72" i="18" s="1"/>
  <c r="T15" i="6" s="1"/>
  <c r="V34" i="16"/>
  <c r="I39" i="18" s="1"/>
  <c r="K39" i="18" s="1"/>
  <c r="Q11" i="6" s="1"/>
  <c r="Q16" i="9"/>
  <c r="U23" i="7"/>
  <c r="M20" i="28"/>
  <c r="M22" i="28" s="1"/>
  <c r="J26" i="3" s="1"/>
  <c r="P60" i="16"/>
  <c r="V40" i="16"/>
  <c r="I45" i="18" s="1"/>
  <c r="K45" i="18" s="1"/>
  <c r="Q17" i="6" s="1"/>
  <c r="V41" i="16"/>
  <c r="I46" i="18" s="1"/>
  <c r="E58" i="16"/>
  <c r="P58" i="16" s="1"/>
  <c r="L36" i="16"/>
  <c r="N36" i="16" s="1"/>
  <c r="P63" i="16"/>
  <c r="V64" i="16"/>
  <c r="I76" i="18" s="1"/>
  <c r="E84" i="16"/>
  <c r="P84" i="16" s="1"/>
  <c r="E59" i="16"/>
  <c r="P59" i="16" s="1"/>
  <c r="E55" i="16"/>
  <c r="P55" i="16" s="1"/>
  <c r="L33" i="16"/>
  <c r="N33" i="16" s="1"/>
  <c r="L30" i="16"/>
  <c r="N30" i="16" s="1"/>
  <c r="E52" i="16"/>
  <c r="P52" i="16" s="1"/>
  <c r="V37" i="16"/>
  <c r="I42" i="18" s="1"/>
  <c r="K42" i="18" s="1"/>
  <c r="Q14" i="6" s="1"/>
  <c r="P53" i="16"/>
  <c r="V50" i="16"/>
  <c r="E72" i="16"/>
  <c r="P72" i="16" s="1"/>
  <c r="E51" i="16"/>
  <c r="P51" i="16" s="1"/>
  <c r="V36" i="16"/>
  <c r="E98" i="16"/>
  <c r="P98" i="16" s="1"/>
  <c r="V82" i="16"/>
  <c r="I101" i="18" s="1"/>
  <c r="K101" i="18" s="1"/>
  <c r="W15" i="6" s="1"/>
  <c r="E85" i="16"/>
  <c r="P85" i="16" s="1"/>
  <c r="E83" i="16"/>
  <c r="V63" i="16"/>
  <c r="I75" i="18" s="1"/>
  <c r="K75" i="18" s="1"/>
  <c r="T18" i="6" s="1"/>
  <c r="X18" i="6" s="1"/>
  <c r="V62" i="16"/>
  <c r="I74" i="18" s="1"/>
  <c r="K74" i="18" s="1"/>
  <c r="T17" i="6" s="1"/>
  <c r="E82" i="16"/>
  <c r="P82" i="16" s="1"/>
  <c r="L34" i="16"/>
  <c r="N34" i="16" s="1"/>
  <c r="E56" i="16"/>
  <c r="P56" i="16" s="1"/>
  <c r="I62" i="18"/>
  <c r="K62" i="18"/>
  <c r="T5" i="6" s="1"/>
  <c r="E75" i="16"/>
  <c r="V53" i="16"/>
  <c r="I65" i="18" s="1"/>
  <c r="K65" i="18" s="1"/>
  <c r="T8" i="6" s="1"/>
  <c r="T9" i="6"/>
  <c r="L53" i="16"/>
  <c r="N53" i="16" s="1"/>
  <c r="E79" i="16"/>
  <c r="V54" i="16"/>
  <c r="I66" i="18" s="1"/>
  <c r="K66" i="18" s="1"/>
  <c r="L58" i="16"/>
  <c r="N58" i="16" s="1"/>
  <c r="E80" i="16"/>
  <c r="P80" i="16" s="1"/>
  <c r="V55" i="16"/>
  <c r="I67" i="18" s="1"/>
  <c r="K67" i="18" s="1"/>
  <c r="T10" i="6" s="1"/>
  <c r="V56" i="16"/>
  <c r="I68" i="18" s="1"/>
  <c r="K68" i="18" s="1"/>
  <c r="T11" i="6" s="1"/>
  <c r="E81" i="16"/>
  <c r="P81" i="16" s="1"/>
  <c r="P83" i="16"/>
  <c r="E106" i="16"/>
  <c r="P106" i="16" s="1"/>
  <c r="V86" i="16"/>
  <c r="I105" i="18" s="1"/>
  <c r="K105" i="18" s="1"/>
  <c r="W19" i="6" s="1"/>
  <c r="AA19" i="6" s="1"/>
  <c r="L55" i="16"/>
  <c r="N55" i="16" s="1"/>
  <c r="E77" i="16"/>
  <c r="P77" i="16"/>
  <c r="V72" i="16"/>
  <c r="I91" i="18" s="1"/>
  <c r="K91" i="18" s="1"/>
  <c r="W5" i="6" s="1"/>
  <c r="L72" i="16"/>
  <c r="N72" i="16" s="1"/>
  <c r="E94" i="16"/>
  <c r="P94" i="16" s="1"/>
  <c r="L51" i="16"/>
  <c r="N51" i="16" s="1"/>
  <c r="E73" i="16"/>
  <c r="V58" i="16"/>
  <c r="L52" i="16"/>
  <c r="N52" i="16" s="1"/>
  <c r="E74" i="16"/>
  <c r="V59" i="16"/>
  <c r="I71" i="18" s="1"/>
  <c r="K71" i="18" s="1"/>
  <c r="T14" i="6" s="1"/>
  <c r="P79" i="16"/>
  <c r="E120" i="16"/>
  <c r="V104" i="16"/>
  <c r="I130" i="18" s="1"/>
  <c r="K130" i="18" s="1"/>
  <c r="Z15" i="6" s="1"/>
  <c r="E107" i="16"/>
  <c r="P107" i="16" s="1"/>
  <c r="V85" i="16"/>
  <c r="I104" i="18" s="1"/>
  <c r="K104" i="18" s="1"/>
  <c r="W18" i="6" s="1"/>
  <c r="AA18" i="6" s="1"/>
  <c r="E105" i="16"/>
  <c r="P105" i="16" s="1"/>
  <c r="E104" i="16"/>
  <c r="P104" i="16" s="1"/>
  <c r="V84" i="16"/>
  <c r="I103" i="18" s="1"/>
  <c r="K103" i="18" s="1"/>
  <c r="W17" i="6" s="1"/>
  <c r="L56" i="16"/>
  <c r="N56" i="16"/>
  <c r="E78" i="16"/>
  <c r="P73" i="16"/>
  <c r="P74" i="16"/>
  <c r="L75" i="16"/>
  <c r="N75" i="16" s="1"/>
  <c r="E97" i="16"/>
  <c r="P97" i="16" s="1"/>
  <c r="V75" i="16"/>
  <c r="I94" i="18" s="1"/>
  <c r="K94" i="18" s="1"/>
  <c r="W8" i="6" s="1"/>
  <c r="AA8" i="6" s="1"/>
  <c r="P120" i="16"/>
  <c r="E102" i="16"/>
  <c r="P102" i="16" s="1"/>
  <c r="L80" i="16"/>
  <c r="N80" i="16" s="1"/>
  <c r="V77" i="16"/>
  <c r="I96" i="18" s="1"/>
  <c r="K96" i="18" s="1"/>
  <c r="W10" i="6" s="1"/>
  <c r="V78" i="16"/>
  <c r="I97" i="18" s="1"/>
  <c r="K97" i="18" s="1"/>
  <c r="W11" i="6" s="1"/>
  <c r="E103" i="16"/>
  <c r="P103" i="16" s="1"/>
  <c r="V108" i="16"/>
  <c r="I134" i="18" s="1"/>
  <c r="K134" i="18" s="1"/>
  <c r="Z19" i="6" s="1"/>
  <c r="E128" i="16"/>
  <c r="P128" i="16" s="1"/>
  <c r="L77" i="16"/>
  <c r="N77" i="16" s="1"/>
  <c r="E99" i="16"/>
  <c r="P78" i="16"/>
  <c r="V94" i="16"/>
  <c r="I120" i="18" s="1"/>
  <c r="K120" i="18" s="1"/>
  <c r="Z5" i="6" s="1"/>
  <c r="L94" i="16"/>
  <c r="N94" i="16" s="1"/>
  <c r="E116" i="16"/>
  <c r="P116" i="16" s="1"/>
  <c r="V80" i="16"/>
  <c r="L73" i="16"/>
  <c r="E95" i="16"/>
  <c r="P95" i="16" s="1"/>
  <c r="E96" i="16"/>
  <c r="V81" i="16"/>
  <c r="I100" i="18" s="1"/>
  <c r="K100" i="18" s="1"/>
  <c r="W14" i="6" s="1"/>
  <c r="P55" i="4" s="1"/>
  <c r="L74" i="16"/>
  <c r="N74" i="16" s="1"/>
  <c r="V126" i="16"/>
  <c r="I159" i="18" s="1"/>
  <c r="K159" i="18" s="1"/>
  <c r="AC15" i="6" s="1"/>
  <c r="E129" i="16"/>
  <c r="P129" i="16" s="1"/>
  <c r="V106" i="16"/>
  <c r="I132" i="18" s="1"/>
  <c r="K132" i="18" s="1"/>
  <c r="Z17" i="6" s="1"/>
  <c r="E126" i="16"/>
  <c r="P126" i="16" s="1"/>
  <c r="E127" i="16"/>
  <c r="P127" i="16" s="1"/>
  <c r="V107" i="16"/>
  <c r="I133" i="18" s="1"/>
  <c r="E100" i="16"/>
  <c r="P100" i="16" s="1"/>
  <c r="L78" i="16"/>
  <c r="N78" i="16" s="1"/>
  <c r="P99" i="16"/>
  <c r="V97" i="16"/>
  <c r="I123" i="18" s="1"/>
  <c r="K123" i="18" s="1"/>
  <c r="Z8" i="6" s="1"/>
  <c r="E119" i="16"/>
  <c r="P119" i="16" s="1"/>
  <c r="L97" i="16"/>
  <c r="N97" i="16" s="1"/>
  <c r="P96" i="16"/>
  <c r="E123" i="16"/>
  <c r="V98" i="16"/>
  <c r="I124" i="18" s="1"/>
  <c r="K124" i="18" s="1"/>
  <c r="Z9" i="6" s="1"/>
  <c r="V130" i="16"/>
  <c r="I163" i="18" s="1"/>
  <c r="V100" i="16"/>
  <c r="I126" i="18" s="1"/>
  <c r="E125" i="16"/>
  <c r="P125" i="16" s="1"/>
  <c r="E124" i="16"/>
  <c r="V99" i="16"/>
  <c r="I125" i="18" s="1"/>
  <c r="K125" i="18" s="1"/>
  <c r="Z10" i="6" s="1"/>
  <c r="K126" i="18"/>
  <c r="Z11" i="6" s="1"/>
  <c r="L102" i="16"/>
  <c r="N102" i="16" s="1"/>
  <c r="E121" i="16"/>
  <c r="L99" i="16"/>
  <c r="N99" i="16" s="1"/>
  <c r="L96" i="16"/>
  <c r="N96" i="16" s="1"/>
  <c r="E118" i="16"/>
  <c r="P118" i="16" s="1"/>
  <c r="V103" i="16"/>
  <c r="I129" i="18" s="1"/>
  <c r="L95" i="16"/>
  <c r="N95" i="16" s="1"/>
  <c r="E117" i="16"/>
  <c r="P117" i="16" s="1"/>
  <c r="V102" i="16"/>
  <c r="I128" i="18" s="1"/>
  <c r="K128" i="18" s="1"/>
  <c r="Z13" i="6" s="1"/>
  <c r="F108" i="16"/>
  <c r="O101" i="16" s="1"/>
  <c r="V116" i="16"/>
  <c r="L116" i="16"/>
  <c r="N116" i="16" s="1"/>
  <c r="V128" i="16"/>
  <c r="I161" i="18" s="1"/>
  <c r="P124" i="16"/>
  <c r="V129" i="16"/>
  <c r="I162" i="18" s="1"/>
  <c r="K162" i="18" s="1"/>
  <c r="AC18" i="6" s="1"/>
  <c r="L100" i="16"/>
  <c r="N100" i="16" s="1"/>
  <c r="E122" i="16"/>
  <c r="P122" i="16" s="1"/>
  <c r="P121" i="16"/>
  <c r="L121" i="16"/>
  <c r="N121" i="16" s="1"/>
  <c r="K129" i="18"/>
  <c r="Z14" i="6"/>
  <c r="V119" i="16"/>
  <c r="L119" i="16"/>
  <c r="N119" i="16"/>
  <c r="I149" i="18"/>
  <c r="K149" i="18" s="1"/>
  <c r="AC5" i="6" s="1"/>
  <c r="R34" i="4" s="1"/>
  <c r="V120" i="16"/>
  <c r="I153" i="18" s="1"/>
  <c r="K153" i="18" s="1"/>
  <c r="AC9" i="6" s="1"/>
  <c r="R39" i="4" s="1"/>
  <c r="V122" i="16"/>
  <c r="I155" i="18" s="1"/>
  <c r="V121" i="16"/>
  <c r="I154" i="18" s="1"/>
  <c r="K154" i="18" s="1"/>
  <c r="AC10" i="6" s="1"/>
  <c r="K155" i="18"/>
  <c r="AC11" i="6" s="1"/>
  <c r="L124" i="16"/>
  <c r="N124" i="16" s="1"/>
  <c r="L122" i="16"/>
  <c r="N122" i="16" s="1"/>
  <c r="V124" i="16"/>
  <c r="L117" i="16"/>
  <c r="V125" i="16"/>
  <c r="I158" i="18" s="1"/>
  <c r="K158" i="18" s="1"/>
  <c r="AC14" i="6" s="1"/>
  <c r="R55" i="4" s="1"/>
  <c r="L118" i="16"/>
  <c r="N118" i="16" s="1"/>
  <c r="M170" i="15"/>
  <c r="C34" i="18"/>
  <c r="E34" i="18" s="1"/>
  <c r="M6" i="5" s="1"/>
  <c r="H144" i="15"/>
  <c r="G86" i="16"/>
  <c r="K23" i="7"/>
  <c r="L9" i="6"/>
  <c r="M105" i="15"/>
  <c r="H172" i="15"/>
  <c r="L10" i="16"/>
  <c r="I20" i="28"/>
  <c r="I22" i="28" s="1"/>
  <c r="J18" i="3" s="1"/>
  <c r="R8" i="7"/>
  <c r="M38" i="15"/>
  <c r="G130" i="16"/>
  <c r="G20" i="16"/>
  <c r="J8" i="7"/>
  <c r="E20" i="28"/>
  <c r="G24" i="7"/>
  <c r="O23" i="25"/>
  <c r="M92" i="23"/>
  <c r="AC92" i="23"/>
  <c r="Q92" i="24"/>
  <c r="AC92" i="24"/>
  <c r="M29" i="25"/>
  <c r="Q29" i="25"/>
  <c r="U29" i="25"/>
  <c r="Y29" i="25"/>
  <c r="AC29" i="25"/>
  <c r="K43" i="25"/>
  <c r="O43" i="25"/>
  <c r="S43" i="25"/>
  <c r="W43" i="25"/>
  <c r="AE43" i="25"/>
  <c r="M51" i="25"/>
  <c r="Q51" i="25"/>
  <c r="U51" i="25"/>
  <c r="Y51" i="25"/>
  <c r="AC51" i="25"/>
  <c r="K59" i="25"/>
  <c r="O59" i="25"/>
  <c r="S59" i="25"/>
  <c r="W59" i="25"/>
  <c r="AA59" i="25"/>
  <c r="K69" i="25"/>
  <c r="O69" i="25"/>
  <c r="W69" i="25"/>
  <c r="AA69" i="25"/>
  <c r="AE69" i="25"/>
  <c r="Q72" i="25"/>
  <c r="U72" i="25"/>
  <c r="Y72" i="25"/>
  <c r="X81" i="23"/>
  <c r="X92" i="23"/>
  <c r="W23" i="25"/>
  <c r="T29" i="25"/>
  <c r="AB29" i="25"/>
  <c r="J43" i="25"/>
  <c r="V43" i="25"/>
  <c r="Y51" i="26" s="1"/>
  <c r="Z43" i="25"/>
  <c r="AB51" i="26"/>
  <c r="L51" i="25"/>
  <c r="P51" i="25"/>
  <c r="T51" i="25"/>
  <c r="J59" i="25"/>
  <c r="N59" i="25"/>
  <c r="S55" i="26" s="1"/>
  <c r="R59" i="25"/>
  <c r="V55" i="26" s="1"/>
  <c r="V59" i="25"/>
  <c r="Y55" i="26" s="1"/>
  <c r="Z59" i="25"/>
  <c r="AB55" i="26"/>
  <c r="AD59" i="25"/>
  <c r="AE55" i="26" s="1"/>
  <c r="N69" i="25"/>
  <c r="S67" i="26" s="1"/>
  <c r="R69" i="25"/>
  <c r="V67" i="26"/>
  <c r="Z69" i="25"/>
  <c r="AB67" i="26" s="1"/>
  <c r="AD69" i="25"/>
  <c r="AE67" i="26" s="1"/>
  <c r="L72" i="25"/>
  <c r="P72" i="25"/>
  <c r="X72" i="25"/>
  <c r="AB72" i="25"/>
  <c r="P81" i="20"/>
  <c r="T81" i="20"/>
  <c r="X51" i="25"/>
  <c r="Z81" i="20"/>
  <c r="Y43" i="25"/>
  <c r="M43" i="25"/>
  <c r="N81" i="20"/>
  <c r="L29" i="25"/>
  <c r="W29" i="25"/>
  <c r="P29" i="25"/>
  <c r="V81" i="20"/>
  <c r="R81" i="20"/>
  <c r="Q23" i="25"/>
  <c r="AE23" i="25"/>
  <c r="M23" i="25"/>
  <c r="L23" i="25"/>
  <c r="AA23" i="25"/>
  <c r="M196" i="15"/>
  <c r="N59" i="15"/>
  <c r="N58" i="15"/>
  <c r="L123" i="16"/>
  <c r="N101" i="16"/>
  <c r="L57" i="16"/>
  <c r="N57" i="16" s="1"/>
  <c r="J98" i="15"/>
  <c r="K97" i="15"/>
  <c r="M97" i="15" s="1"/>
  <c r="K64" i="15"/>
  <c r="M64" i="15" s="1"/>
  <c r="J65" i="15"/>
  <c r="J66" i="15" s="1"/>
  <c r="N62" i="15"/>
  <c r="N53" i="15"/>
  <c r="N54" i="15"/>
  <c r="N43" i="15"/>
  <c r="N57" i="15"/>
  <c r="N63" i="15"/>
  <c r="N45" i="15"/>
  <c r="N40" i="15"/>
  <c r="N56" i="15"/>
  <c r="N41" i="15"/>
  <c r="F32" i="15"/>
  <c r="E4" i="17" s="1"/>
  <c r="H31" i="15"/>
  <c r="L56" i="4"/>
  <c r="N19" i="7" l="1"/>
  <c r="X19" i="7"/>
  <c r="U24" i="7"/>
  <c r="U25" i="7" s="1"/>
  <c r="P19" i="7"/>
  <c r="L19" i="7"/>
  <c r="F22" i="3"/>
  <c r="S24" i="7"/>
  <c r="X8" i="7"/>
  <c r="X23" i="7"/>
  <c r="R11" i="7"/>
  <c r="Q23" i="7"/>
  <c r="N11" i="7"/>
  <c r="W24" i="7"/>
  <c r="W25" i="7" s="1"/>
  <c r="H26" i="3" s="1"/>
  <c r="V24" i="7"/>
  <c r="M24" i="7"/>
  <c r="F16" i="3"/>
  <c r="P8" i="7"/>
  <c r="J23" i="25"/>
  <c r="K23" i="25"/>
  <c r="Z92" i="21"/>
  <c r="R23" i="25"/>
  <c r="V24" i="5"/>
  <c r="P24" i="5"/>
  <c r="AD17" i="6"/>
  <c r="AD10" i="6"/>
  <c r="P123" i="16"/>
  <c r="N120" i="16"/>
  <c r="K130" i="16"/>
  <c r="AD15" i="6"/>
  <c r="O128" i="16"/>
  <c r="O125" i="16"/>
  <c r="O117" i="16"/>
  <c r="O129" i="16"/>
  <c r="O116" i="16"/>
  <c r="O122" i="16"/>
  <c r="O127" i="16"/>
  <c r="AA17" i="6"/>
  <c r="AA10" i="6"/>
  <c r="AA15" i="6"/>
  <c r="O107" i="16"/>
  <c r="O103" i="16"/>
  <c r="O108" i="16"/>
  <c r="O104" i="16"/>
  <c r="O106" i="16"/>
  <c r="X17" i="6"/>
  <c r="L79" i="16"/>
  <c r="E101" i="16"/>
  <c r="P101" i="16" s="1"/>
  <c r="X10" i="6"/>
  <c r="F86" i="16"/>
  <c r="O80" i="16" s="1"/>
  <c r="X15" i="6"/>
  <c r="P76" i="16"/>
  <c r="X8" i="6"/>
  <c r="AA14" i="6"/>
  <c r="K76" i="18"/>
  <c r="T19" i="6" s="1"/>
  <c r="X19" i="6" s="1"/>
  <c r="U17" i="6"/>
  <c r="V57" i="16"/>
  <c r="I69" i="18" s="1"/>
  <c r="K69" i="18" s="1"/>
  <c r="T12" i="6" s="1"/>
  <c r="F64" i="16"/>
  <c r="O52" i="16" s="1"/>
  <c r="U15" i="6"/>
  <c r="L54" i="16"/>
  <c r="N54" i="16" s="1"/>
  <c r="N64" i="16" s="1"/>
  <c r="V66" i="16" s="1"/>
  <c r="I85" i="18" s="1"/>
  <c r="K85" i="18" s="1"/>
  <c r="T28" i="6" s="1"/>
  <c r="G42" i="16"/>
  <c r="E57" i="16"/>
  <c r="P57" i="16" s="1"/>
  <c r="P35" i="16"/>
  <c r="V32" i="16"/>
  <c r="I37" i="18" s="1"/>
  <c r="K37" i="18" s="1"/>
  <c r="Q9" i="6" s="1"/>
  <c r="N39" i="4" s="1"/>
  <c r="M42" i="16"/>
  <c r="L32" i="16"/>
  <c r="N32" i="16" s="1"/>
  <c r="R15" i="6"/>
  <c r="E54" i="16"/>
  <c r="P54" i="16" s="1"/>
  <c r="J197" i="15"/>
  <c r="V10" i="5"/>
  <c r="N197" i="15"/>
  <c r="N196" i="15"/>
  <c r="N182" i="15"/>
  <c r="N186" i="15"/>
  <c r="E347" i="17"/>
  <c r="N188" i="15"/>
  <c r="V9" i="5"/>
  <c r="N174" i="15"/>
  <c r="N171" i="15"/>
  <c r="N193" i="15"/>
  <c r="N181" i="15"/>
  <c r="N194" i="15"/>
  <c r="N185" i="15"/>
  <c r="N183" i="15"/>
  <c r="N187" i="15"/>
  <c r="N192" i="15"/>
  <c r="L198" i="15"/>
  <c r="N177" i="15"/>
  <c r="N173" i="15"/>
  <c r="N189" i="15"/>
  <c r="N180" i="15"/>
  <c r="J198" i="15"/>
  <c r="V11" i="5"/>
  <c r="V12" i="5"/>
  <c r="N179" i="15"/>
  <c r="N190" i="15"/>
  <c r="N195" i="15"/>
  <c r="N170" i="15"/>
  <c r="N175" i="15"/>
  <c r="N191" i="15"/>
  <c r="N172" i="15"/>
  <c r="I198" i="15"/>
  <c r="K163" i="15"/>
  <c r="M163" i="15" s="1"/>
  <c r="N154" i="15"/>
  <c r="L165" i="15"/>
  <c r="N163" i="15"/>
  <c r="N151" i="15"/>
  <c r="N148" i="15"/>
  <c r="N162" i="15"/>
  <c r="N164" i="15"/>
  <c r="N140" i="15"/>
  <c r="T12" i="5"/>
  <c r="N157" i="15"/>
  <c r="N156" i="15"/>
  <c r="N155" i="15"/>
  <c r="N146" i="15"/>
  <c r="N138" i="15"/>
  <c r="T11" i="5"/>
  <c r="N149" i="15"/>
  <c r="N139" i="15"/>
  <c r="N158" i="15"/>
  <c r="N152" i="15"/>
  <c r="N144" i="15"/>
  <c r="N137" i="15"/>
  <c r="J165" i="15"/>
  <c r="E131" i="18"/>
  <c r="S16" i="5" s="1"/>
  <c r="N143" i="15"/>
  <c r="N147" i="15"/>
  <c r="E279" i="17"/>
  <c r="N160" i="15"/>
  <c r="N150" i="15"/>
  <c r="N142" i="15"/>
  <c r="I165" i="15"/>
  <c r="T9" i="5"/>
  <c r="N141" i="15"/>
  <c r="N153" i="15"/>
  <c r="N161" i="15"/>
  <c r="N159" i="15"/>
  <c r="K130" i="15"/>
  <c r="M130" i="15" s="1"/>
  <c r="R11" i="5"/>
  <c r="R5" i="5"/>
  <c r="N111" i="15"/>
  <c r="R12" i="5"/>
  <c r="N120" i="15"/>
  <c r="R10" i="5"/>
  <c r="N128" i="15"/>
  <c r="N121" i="15"/>
  <c r="N106" i="15"/>
  <c r="N122" i="15"/>
  <c r="N123" i="15"/>
  <c r="N127" i="15"/>
  <c r="N124" i="15"/>
  <c r="N108" i="15"/>
  <c r="N115" i="15"/>
  <c r="N112" i="15"/>
  <c r="N105" i="15"/>
  <c r="E211" i="17"/>
  <c r="J132" i="15"/>
  <c r="N104" i="15"/>
  <c r="N126" i="15"/>
  <c r="N110" i="15"/>
  <c r="N130" i="15"/>
  <c r="N119" i="15"/>
  <c r="N116" i="15"/>
  <c r="I132" i="15"/>
  <c r="N107" i="15"/>
  <c r="N129" i="15"/>
  <c r="N117" i="15"/>
  <c r="N131" i="15"/>
  <c r="R9" i="5"/>
  <c r="L99" i="15"/>
  <c r="N82" i="15"/>
  <c r="N93" i="15"/>
  <c r="N94" i="15"/>
  <c r="N81" i="15"/>
  <c r="N72" i="15"/>
  <c r="N77" i="15"/>
  <c r="N78" i="15"/>
  <c r="N88" i="15"/>
  <c r="N98" i="15"/>
  <c r="K98" i="15"/>
  <c r="K99" i="15" s="1"/>
  <c r="N73" i="15"/>
  <c r="N71" i="15"/>
  <c r="N80" i="15"/>
  <c r="N90" i="15"/>
  <c r="J99" i="15"/>
  <c r="P10" i="5"/>
  <c r="P11" i="5"/>
  <c r="P12" i="5"/>
  <c r="N87" i="15"/>
  <c r="N74" i="15"/>
  <c r="N86" i="15"/>
  <c r="N97" i="15"/>
  <c r="P5" i="5"/>
  <c r="P9" i="5"/>
  <c r="N11" i="5"/>
  <c r="E98" i="15"/>
  <c r="H98" i="15" s="1"/>
  <c r="E72" i="17"/>
  <c r="N65" i="15"/>
  <c r="N60" i="15"/>
  <c r="N64" i="15"/>
  <c r="N55" i="15"/>
  <c r="I66" i="15"/>
  <c r="N50" i="15"/>
  <c r="N38" i="15"/>
  <c r="N48" i="15"/>
  <c r="N47" i="15"/>
  <c r="N51" i="15"/>
  <c r="N46" i="15"/>
  <c r="N42" i="15"/>
  <c r="N52" i="15"/>
  <c r="N10" i="5"/>
  <c r="N9" i="5"/>
  <c r="N12" i="5"/>
  <c r="L11" i="5"/>
  <c r="L10" i="5"/>
  <c r="L12" i="5"/>
  <c r="L9" i="5"/>
  <c r="Q18" i="13"/>
  <c r="D18" i="13"/>
  <c r="AD20" i="6"/>
  <c r="AA22" i="6"/>
  <c r="X298" i="17"/>
  <c r="J142" i="18" s="1"/>
  <c r="AA20" i="6"/>
  <c r="X22" i="6"/>
  <c r="X20" i="6"/>
  <c r="U22" i="6"/>
  <c r="U20" i="6"/>
  <c r="R22" i="6"/>
  <c r="R20" i="6"/>
  <c r="R26" i="6"/>
  <c r="X23" i="17"/>
  <c r="J26" i="18" s="1"/>
  <c r="E138" i="18"/>
  <c r="S23" i="5" s="1"/>
  <c r="E103" i="18"/>
  <c r="Q17" i="5" s="1"/>
  <c r="O20" i="6"/>
  <c r="E48" i="18"/>
  <c r="M20" i="5" s="1"/>
  <c r="X162" i="17"/>
  <c r="J84" i="18" s="1"/>
  <c r="O25" i="6"/>
  <c r="E73" i="18"/>
  <c r="O16" i="5" s="1"/>
  <c r="R16" i="5" s="1"/>
  <c r="E164" i="18"/>
  <c r="U20" i="5" s="1"/>
  <c r="V20" i="5" s="1"/>
  <c r="G68" i="17"/>
  <c r="L68" i="17"/>
  <c r="P177" i="17"/>
  <c r="U163" i="17" s="1"/>
  <c r="G275" i="17"/>
  <c r="K17" i="18"/>
  <c r="N18" i="6" s="1"/>
  <c r="R18" i="6" s="1"/>
  <c r="E170" i="18"/>
  <c r="U26" i="5" s="1"/>
  <c r="N411" i="17"/>
  <c r="R17" i="6"/>
  <c r="O17" i="6"/>
  <c r="R21" i="6"/>
  <c r="O21" i="6"/>
  <c r="K161" i="18"/>
  <c r="AC17" i="6" s="1"/>
  <c r="O24" i="6"/>
  <c r="K163" i="18"/>
  <c r="AC19" i="6" s="1"/>
  <c r="AD19" i="6" s="1"/>
  <c r="L20" i="5"/>
  <c r="E15" i="18"/>
  <c r="K16" i="5" s="1"/>
  <c r="E21" i="18"/>
  <c r="K22" i="5" s="1"/>
  <c r="E77" i="18"/>
  <c r="O20" i="5" s="1"/>
  <c r="E101" i="18"/>
  <c r="Q15" i="5" s="1"/>
  <c r="K18" i="18"/>
  <c r="N19" i="6" s="1"/>
  <c r="E79" i="18"/>
  <c r="O22" i="5" s="1"/>
  <c r="K133" i="18"/>
  <c r="Z18" i="6" s="1"/>
  <c r="AD18" i="6" s="1"/>
  <c r="K46" i="18"/>
  <c r="Q18" i="6" s="1"/>
  <c r="U18" i="6" s="1"/>
  <c r="O18" i="6"/>
  <c r="E108" i="18"/>
  <c r="Q22" i="5" s="1"/>
  <c r="T22" i="5" s="1"/>
  <c r="F8" i="10"/>
  <c r="AE80" i="26"/>
  <c r="Q9" i="10"/>
  <c r="K9" i="10"/>
  <c r="P80" i="26"/>
  <c r="J18" i="28"/>
  <c r="F14" i="3"/>
  <c r="E13" i="3" s="1"/>
  <c r="N8" i="7"/>
  <c r="M81" i="26"/>
  <c r="J81" i="26"/>
  <c r="G80" i="26"/>
  <c r="G81" i="26"/>
  <c r="O30" i="10"/>
  <c r="M30" i="10"/>
  <c r="I18" i="10"/>
  <c r="K18" i="10"/>
  <c r="O31" i="10"/>
  <c r="I31" i="10"/>
  <c r="Q31" i="10"/>
  <c r="K31" i="10"/>
  <c r="K12" i="9"/>
  <c r="O5" i="9"/>
  <c r="M5" i="9"/>
  <c r="L51" i="4"/>
  <c r="K32" i="15"/>
  <c r="K33" i="15" s="1"/>
  <c r="N5" i="15"/>
  <c r="N9" i="15"/>
  <c r="N22" i="15"/>
  <c r="N28" i="15"/>
  <c r="J33" i="15"/>
  <c r="N15" i="15"/>
  <c r="N26" i="15"/>
  <c r="N32" i="15"/>
  <c r="N30" i="15"/>
  <c r="H32" i="15"/>
  <c r="N10" i="15"/>
  <c r="N19" i="15"/>
  <c r="I23" i="7"/>
  <c r="J11" i="7"/>
  <c r="L11" i="7"/>
  <c r="G23" i="7"/>
  <c r="J27" i="6"/>
  <c r="K12" i="3" s="1"/>
  <c r="L66" i="4"/>
  <c r="G27" i="5"/>
  <c r="H17" i="5"/>
  <c r="E18" i="28"/>
  <c r="E22" i="28" s="1"/>
  <c r="J10" i="3" s="1"/>
  <c r="G18" i="28"/>
  <c r="G22" i="28" s="1"/>
  <c r="J14" i="3" s="1"/>
  <c r="L81" i="21"/>
  <c r="V81" i="21"/>
  <c r="V92" i="21" s="1"/>
  <c r="M81" i="22"/>
  <c r="M92" i="22" s="1"/>
  <c r="Q81" i="22"/>
  <c r="Q92" i="22" s="1"/>
  <c r="U81" i="22"/>
  <c r="Y81" i="22"/>
  <c r="M164" i="15"/>
  <c r="M165" i="15" s="1"/>
  <c r="O18" i="10"/>
  <c r="L18" i="13"/>
  <c r="N74" i="4" s="1"/>
  <c r="S18" i="13"/>
  <c r="W18" i="13"/>
  <c r="J18" i="13"/>
  <c r="N178" i="15"/>
  <c r="K20" i="16"/>
  <c r="H86" i="16"/>
  <c r="J130" i="16"/>
  <c r="U18" i="17"/>
  <c r="D22" i="18" s="1"/>
  <c r="U223" i="17"/>
  <c r="D107" i="18" s="1"/>
  <c r="E107" i="18" s="1"/>
  <c r="Q21" i="5" s="1"/>
  <c r="U291" i="17"/>
  <c r="D136" i="18" s="1"/>
  <c r="E136" i="18" s="1"/>
  <c r="S21" i="5" s="1"/>
  <c r="U81" i="20"/>
  <c r="F24" i="3"/>
  <c r="F42" i="16"/>
  <c r="J275" i="17"/>
  <c r="AC92" i="21"/>
  <c r="N92" i="24"/>
  <c r="L81" i="24"/>
  <c r="T81" i="24"/>
  <c r="J19" i="7"/>
  <c r="H11" i="9"/>
  <c r="N114" i="15"/>
  <c r="K86" i="16"/>
  <c r="G108" i="16"/>
  <c r="K108" i="16"/>
  <c r="J80" i="26"/>
  <c r="X92" i="21"/>
  <c r="AA81" i="21"/>
  <c r="AA92" i="21" s="1"/>
  <c r="E22" i="18"/>
  <c r="K23" i="5" s="1"/>
  <c r="L23" i="5" s="1"/>
  <c r="U10" i="17"/>
  <c r="D14" i="18" s="1"/>
  <c r="E14" i="18" s="1"/>
  <c r="K15" i="5" s="1"/>
  <c r="T23" i="25"/>
  <c r="P92" i="21"/>
  <c r="R81" i="23"/>
  <c r="R92" i="23" s="1"/>
  <c r="AD81" i="23"/>
  <c r="AD92" i="23" s="1"/>
  <c r="N16" i="15"/>
  <c r="N29" i="15"/>
  <c r="N24" i="15"/>
  <c r="N6" i="15"/>
  <c r="N20" i="15"/>
  <c r="L33" i="15"/>
  <c r="N12" i="15"/>
  <c r="N14" i="15"/>
  <c r="N18" i="15"/>
  <c r="F12" i="3"/>
  <c r="E11" i="3" s="1"/>
  <c r="L130" i="16"/>
  <c r="P34" i="4"/>
  <c r="AA5" i="6"/>
  <c r="N55" i="4"/>
  <c r="U14" i="6"/>
  <c r="L23" i="6"/>
  <c r="H26" i="6"/>
  <c r="K5" i="9"/>
  <c r="C5" i="18"/>
  <c r="E5" i="18" s="1"/>
  <c r="K6" i="5" s="1"/>
  <c r="N6" i="5" s="1"/>
  <c r="N17" i="15"/>
  <c r="N31" i="15"/>
  <c r="I41" i="18"/>
  <c r="K41" i="18" s="1"/>
  <c r="Q13" i="6" s="1"/>
  <c r="R13" i="6" s="1"/>
  <c r="V39" i="16"/>
  <c r="I44" i="18" s="1"/>
  <c r="K44" i="18" s="1"/>
  <c r="Q16" i="6" s="1"/>
  <c r="O24" i="7"/>
  <c r="R19" i="7"/>
  <c r="O23" i="7"/>
  <c r="S5" i="9"/>
  <c r="C121" i="18"/>
  <c r="E121" i="18" s="1"/>
  <c r="S6" i="5" s="1"/>
  <c r="V6" i="5" s="1"/>
  <c r="N23" i="10"/>
  <c r="Q23" i="10" s="1"/>
  <c r="Q18" i="10"/>
  <c r="C4" i="18"/>
  <c r="E4" i="18" s="1"/>
  <c r="K5" i="5" s="1"/>
  <c r="S29" i="15"/>
  <c r="T29" i="15" s="1"/>
  <c r="M86" i="16"/>
  <c r="N79" i="16"/>
  <c r="L98" i="16"/>
  <c r="N98" i="16" s="1"/>
  <c r="J108" i="16"/>
  <c r="L8" i="7"/>
  <c r="I24" i="7"/>
  <c r="N8" i="15"/>
  <c r="N11" i="15"/>
  <c r="N7" i="15"/>
  <c r="N21" i="15"/>
  <c r="P75" i="16"/>
  <c r="E86" i="16"/>
  <c r="N25" i="15"/>
  <c r="N27" i="15"/>
  <c r="N13" i="15"/>
  <c r="N23" i="15"/>
  <c r="I33" i="15"/>
  <c r="F20" i="28"/>
  <c r="F22" i="28" s="1"/>
  <c r="J12" i="3" s="1"/>
  <c r="O118" i="16"/>
  <c r="O123" i="16"/>
  <c r="O119" i="16"/>
  <c r="O121" i="16"/>
  <c r="O130" i="16"/>
  <c r="G347" i="17"/>
  <c r="O120" i="16"/>
  <c r="O126" i="16"/>
  <c r="O124" i="16"/>
  <c r="J23" i="10"/>
  <c r="M23" i="10" s="1"/>
  <c r="M18" i="10"/>
  <c r="S95" i="15"/>
  <c r="T95" i="15" s="1"/>
  <c r="C78" i="18"/>
  <c r="M98" i="15"/>
  <c r="M99" i="15" s="1"/>
  <c r="C152" i="18"/>
  <c r="E152" i="18" s="1"/>
  <c r="U8" i="5" s="1"/>
  <c r="M65" i="15"/>
  <c r="O98" i="16"/>
  <c r="V105" i="16"/>
  <c r="I131" i="18" s="1"/>
  <c r="K131" i="18" s="1"/>
  <c r="Z16" i="6" s="1"/>
  <c r="V123" i="16"/>
  <c r="I156" i="18" s="1"/>
  <c r="K156" i="18" s="1"/>
  <c r="AC12" i="6" s="1"/>
  <c r="I152" i="18"/>
  <c r="K152" i="18" s="1"/>
  <c r="AC8" i="6" s="1"/>
  <c r="AD8" i="6" s="1"/>
  <c r="E27" i="6"/>
  <c r="C10" i="3" s="1"/>
  <c r="H27" i="6"/>
  <c r="M23" i="7"/>
  <c r="V19" i="7"/>
  <c r="S23" i="7"/>
  <c r="F18" i="13"/>
  <c r="L74" i="4" s="1"/>
  <c r="U18" i="13"/>
  <c r="Q74" i="4" s="1"/>
  <c r="E74" i="18"/>
  <c r="O17" i="5" s="1"/>
  <c r="O34" i="4"/>
  <c r="X5" i="6"/>
  <c r="T19" i="7"/>
  <c r="Q24" i="7"/>
  <c r="Q12" i="9"/>
  <c r="N11" i="9"/>
  <c r="N29" i="9" s="1"/>
  <c r="N95" i="15"/>
  <c r="N96" i="15"/>
  <c r="N85" i="15"/>
  <c r="I99" i="15"/>
  <c r="E143" i="17"/>
  <c r="N92" i="15"/>
  <c r="N84" i="15"/>
  <c r="N76" i="15"/>
  <c r="N89" i="15"/>
  <c r="N91" i="15"/>
  <c r="N83" i="15"/>
  <c r="N75" i="15"/>
  <c r="I9" i="6"/>
  <c r="E18" i="13"/>
  <c r="T18" i="13"/>
  <c r="G18" i="13"/>
  <c r="K18" i="13"/>
  <c r="N79" i="15"/>
  <c r="I18" i="13"/>
  <c r="M74" i="4" s="1"/>
  <c r="P18" i="13"/>
  <c r="J139" i="17"/>
  <c r="U80" i="17"/>
  <c r="D45" i="18" s="1"/>
  <c r="E45" i="18" s="1"/>
  <c r="M17" i="5" s="1"/>
  <c r="P138" i="17"/>
  <c r="J112" i="18"/>
  <c r="K112" i="18" s="1"/>
  <c r="W26" i="6" s="1"/>
  <c r="AA26" i="6" s="1"/>
  <c r="X230" i="17"/>
  <c r="J113" i="18" s="1"/>
  <c r="J343" i="17"/>
  <c r="U287" i="17"/>
  <c r="D132" i="18" s="1"/>
  <c r="E132" i="18" s="1"/>
  <c r="S17" i="5" s="1"/>
  <c r="N184" i="15"/>
  <c r="M130" i="16"/>
  <c r="O139" i="17"/>
  <c r="U91" i="17"/>
  <c r="D54" i="18" s="1"/>
  <c r="E54" i="18" s="1"/>
  <c r="M26" i="5" s="1"/>
  <c r="N123" i="16"/>
  <c r="L66" i="15"/>
  <c r="N61" i="15"/>
  <c r="V17" i="16"/>
  <c r="I15" i="18" s="1"/>
  <c r="K15" i="18" s="1"/>
  <c r="N16" i="6" s="1"/>
  <c r="H18" i="13"/>
  <c r="R18" i="13"/>
  <c r="P74" i="4" s="1"/>
  <c r="M32" i="15"/>
  <c r="M33" i="15" s="1"/>
  <c r="S128" i="15"/>
  <c r="H20" i="16"/>
  <c r="M20" i="16"/>
  <c r="G64" i="16"/>
  <c r="I86" i="16"/>
  <c r="H108" i="16"/>
  <c r="P109" i="17"/>
  <c r="U84" i="17"/>
  <c r="D49" i="18" s="1"/>
  <c r="E49" i="18" s="1"/>
  <c r="M21" i="5" s="1"/>
  <c r="P206" i="17"/>
  <c r="J170" i="18"/>
  <c r="K170" i="18" s="1"/>
  <c r="AC26" i="6" s="1"/>
  <c r="AD26" i="6" s="1"/>
  <c r="X366" i="17"/>
  <c r="J171" i="18" s="1"/>
  <c r="K171" i="18" s="1"/>
  <c r="AC27" i="6" s="1"/>
  <c r="C26" i="3" s="1"/>
  <c r="AD92" i="21"/>
  <c r="K81" i="23"/>
  <c r="K92" i="23" s="1"/>
  <c r="AE81" i="23"/>
  <c r="AE92" i="23" s="1"/>
  <c r="E130" i="18"/>
  <c r="S15" i="5" s="1"/>
  <c r="P342" i="17"/>
  <c r="P381" i="17"/>
  <c r="Y81" i="20"/>
  <c r="N139" i="17"/>
  <c r="G343" i="17"/>
  <c r="L343" i="17"/>
  <c r="K81" i="20"/>
  <c r="K92" i="20" s="1"/>
  <c r="W81" i="20"/>
  <c r="W92" i="20" s="1"/>
  <c r="M80" i="26"/>
  <c r="S80" i="26"/>
  <c r="M18" i="28"/>
  <c r="J20" i="28"/>
  <c r="J22" i="28" s="1"/>
  <c r="J20" i="3" s="1"/>
  <c r="S92" i="21"/>
  <c r="O81" i="22"/>
  <c r="O92" i="22" s="1"/>
  <c r="AE81" i="22"/>
  <c r="AE92" i="22" s="1"/>
  <c r="Q81" i="23"/>
  <c r="Q92" i="23" s="1"/>
  <c r="K42" i="16"/>
  <c r="P245" i="17"/>
  <c r="U231" i="17" s="1"/>
  <c r="K343" i="17"/>
  <c r="O411" i="17"/>
  <c r="AD81" i="20"/>
  <c r="K20" i="28"/>
  <c r="K22" i="28" s="1"/>
  <c r="J22" i="3" s="1"/>
  <c r="K18" i="28"/>
  <c r="H18" i="28"/>
  <c r="L20" i="28"/>
  <c r="L22" i="28" s="1"/>
  <c r="J24" i="3" s="1"/>
  <c r="J72" i="25"/>
  <c r="AC72" i="25"/>
  <c r="K85" i="25"/>
  <c r="N85" i="25"/>
  <c r="S83" i="26" s="1"/>
  <c r="Y85" i="25"/>
  <c r="AE85" i="25"/>
  <c r="E106" i="18"/>
  <c r="Q20" i="5" s="1"/>
  <c r="T20" i="5" s="1"/>
  <c r="N275" i="17"/>
  <c r="K275" i="17"/>
  <c r="X23" i="25"/>
  <c r="AB23" i="25"/>
  <c r="J80" i="25"/>
  <c r="N80" i="25"/>
  <c r="S75" i="26" s="1"/>
  <c r="R80" i="25"/>
  <c r="V75" i="26" s="1"/>
  <c r="V80" i="25"/>
  <c r="Y75" i="26" s="1"/>
  <c r="Z80" i="25"/>
  <c r="AB75" i="26" s="1"/>
  <c r="AB79" i="26" s="1"/>
  <c r="N8" i="10" s="1"/>
  <c r="AD80" i="25"/>
  <c r="AE75" i="26" s="1"/>
  <c r="K81" i="21"/>
  <c r="O81" i="21"/>
  <c r="O92" i="21" s="1"/>
  <c r="AB81" i="22"/>
  <c r="AB92" i="22" s="1"/>
  <c r="J81" i="22"/>
  <c r="J92" i="22" s="1"/>
  <c r="N81" i="22"/>
  <c r="N92" i="22" s="1"/>
  <c r="R81" i="22"/>
  <c r="R92" i="22" s="1"/>
  <c r="Z81" i="22"/>
  <c r="Z92" i="22" s="1"/>
  <c r="AD81" i="22"/>
  <c r="AD92" i="22" s="1"/>
  <c r="L81" i="22"/>
  <c r="L92" i="22" s="1"/>
  <c r="T81" i="22"/>
  <c r="X81" i="22"/>
  <c r="N81" i="23"/>
  <c r="N92" i="23" s="1"/>
  <c r="U81" i="23"/>
  <c r="U92" i="23" s="1"/>
  <c r="Y81" i="23"/>
  <c r="Y92" i="23" s="1"/>
  <c r="AB81" i="23"/>
  <c r="AB92" i="23" s="1"/>
  <c r="J81" i="23"/>
  <c r="J92" i="23" s="1"/>
  <c r="O81" i="24"/>
  <c r="U81" i="24"/>
  <c r="U92" i="24" s="1"/>
  <c r="E110" i="18"/>
  <c r="Q24" i="5" s="1"/>
  <c r="T24" i="5" s="1"/>
  <c r="Y23" i="25"/>
  <c r="K80" i="25"/>
  <c r="O80" i="25"/>
  <c r="S80" i="25"/>
  <c r="W80" i="25"/>
  <c r="AA80" i="25"/>
  <c r="AE80" i="25"/>
  <c r="AB81" i="21"/>
  <c r="AB92" i="21" s="1"/>
  <c r="AC81" i="22"/>
  <c r="K81" i="22"/>
  <c r="K92" i="22" s="1"/>
  <c r="S81" i="22"/>
  <c r="W81" i="22"/>
  <c r="AA81" i="22"/>
  <c r="V81" i="23"/>
  <c r="V92" i="23" s="1"/>
  <c r="Z81" i="23"/>
  <c r="Z92" i="23" s="1"/>
  <c r="X92" i="24"/>
  <c r="Z23" i="25"/>
  <c r="AD23" i="25"/>
  <c r="L80" i="25"/>
  <c r="P80" i="25"/>
  <c r="T80" i="25"/>
  <c r="X80" i="25"/>
  <c r="AB80" i="25"/>
  <c r="M81" i="21"/>
  <c r="M92" i="21" s="1"/>
  <c r="Q92" i="21"/>
  <c r="U81" i="21"/>
  <c r="U92" i="21" s="1"/>
  <c r="Y81" i="21"/>
  <c r="Y92" i="21" s="1"/>
  <c r="AC92" i="22"/>
  <c r="W81" i="23"/>
  <c r="W92" i="23" s="1"/>
  <c r="AA81" i="23"/>
  <c r="AA92" i="23" s="1"/>
  <c r="P81" i="23"/>
  <c r="V92" i="24"/>
  <c r="Z92" i="24"/>
  <c r="AD81" i="25"/>
  <c r="AD92" i="20"/>
  <c r="P92" i="20"/>
  <c r="U92" i="20"/>
  <c r="J81" i="20"/>
  <c r="J81" i="25" s="1"/>
  <c r="AE81" i="20"/>
  <c r="S81" i="20"/>
  <c r="S92" i="20" s="1"/>
  <c r="X81" i="20"/>
  <c r="Y79" i="26"/>
  <c r="L8" i="10" s="1"/>
  <c r="K72" i="25"/>
  <c r="W72" i="25"/>
  <c r="Y80" i="26"/>
  <c r="J92" i="25"/>
  <c r="N92" i="20"/>
  <c r="O81" i="20"/>
  <c r="O92" i="20" s="1"/>
  <c r="L81" i="20"/>
  <c r="L81" i="25" s="1"/>
  <c r="L92" i="25" s="1"/>
  <c r="V80" i="26"/>
  <c r="L9" i="10"/>
  <c r="O9" i="10" s="1"/>
  <c r="T92" i="20"/>
  <c r="N23" i="25"/>
  <c r="I9" i="10"/>
  <c r="F11" i="10"/>
  <c r="AB80" i="26"/>
  <c r="V79" i="26"/>
  <c r="J8" i="10" s="1"/>
  <c r="P81" i="26"/>
  <c r="P23" i="25"/>
  <c r="S79" i="26"/>
  <c r="H8" i="10" s="1"/>
  <c r="E23" i="18"/>
  <c r="K24" i="5" s="1"/>
  <c r="Q39" i="4"/>
  <c r="R40" i="4" s="1"/>
  <c r="AD9" i="6"/>
  <c r="U367" i="17"/>
  <c r="L23" i="7"/>
  <c r="N73" i="16"/>
  <c r="L42" i="16"/>
  <c r="E64" i="16"/>
  <c r="N117" i="16"/>
  <c r="N130" i="16" s="1"/>
  <c r="V132" i="16" s="1"/>
  <c r="I172" i="18" s="1"/>
  <c r="K172" i="18" s="1"/>
  <c r="AC28" i="6" s="1"/>
  <c r="I157" i="18"/>
  <c r="K157" i="18" s="1"/>
  <c r="AC13" i="6" s="1"/>
  <c r="R50" i="4" s="1"/>
  <c r="V127" i="16"/>
  <c r="I160" i="18" s="1"/>
  <c r="K160" i="18" s="1"/>
  <c r="AC16" i="6" s="1"/>
  <c r="I99" i="18"/>
  <c r="K99" i="18" s="1"/>
  <c r="W13" i="6" s="1"/>
  <c r="V83" i="16"/>
  <c r="I102" i="18" s="1"/>
  <c r="K102" i="18" s="1"/>
  <c r="W16" i="6" s="1"/>
  <c r="AA16" i="6" s="1"/>
  <c r="N42" i="16"/>
  <c r="V44" i="16" s="1"/>
  <c r="I56" i="18" s="1"/>
  <c r="K56" i="18" s="1"/>
  <c r="Q28" i="6" s="1"/>
  <c r="M50" i="4"/>
  <c r="M51" i="4" s="1"/>
  <c r="I7" i="18"/>
  <c r="K7" i="18" s="1"/>
  <c r="N8" i="6" s="1"/>
  <c r="R8" i="6" s="1"/>
  <c r="V13" i="16"/>
  <c r="I11" i="18" s="1"/>
  <c r="K11" i="18" s="1"/>
  <c r="N12" i="6" s="1"/>
  <c r="I27" i="5"/>
  <c r="O18" i="13"/>
  <c r="O74" i="4" s="1"/>
  <c r="H40" i="15"/>
  <c r="E65" i="15"/>
  <c r="H65" i="15" s="1"/>
  <c r="H173" i="15"/>
  <c r="E197" i="15"/>
  <c r="H197" i="15" s="1"/>
  <c r="M207" i="17"/>
  <c r="U155" i="17"/>
  <c r="D78" i="18" s="1"/>
  <c r="AC81" i="20"/>
  <c r="AE79" i="26"/>
  <c r="P8" i="10" s="1"/>
  <c r="O94" i="16"/>
  <c r="O96" i="16"/>
  <c r="G279" i="17"/>
  <c r="O105" i="16"/>
  <c r="O102" i="16"/>
  <c r="O95" i="16"/>
  <c r="V109" i="16"/>
  <c r="I142" i="18" s="1"/>
  <c r="K142" i="18" s="1"/>
  <c r="Z27" i="6" s="1"/>
  <c r="O100" i="16"/>
  <c r="O97" i="16"/>
  <c r="Q34" i="4"/>
  <c r="Q35" i="4" s="1"/>
  <c r="AD5" i="6"/>
  <c r="Q50" i="4"/>
  <c r="AD13" i="6"/>
  <c r="V65" i="16"/>
  <c r="I84" i="18" s="1"/>
  <c r="K84" i="18" s="1"/>
  <c r="T27" i="6" s="1"/>
  <c r="G143" i="17"/>
  <c r="O58" i="16"/>
  <c r="O56" i="16"/>
  <c r="O55" i="16"/>
  <c r="O59" i="16"/>
  <c r="O63" i="16"/>
  <c r="O61" i="16"/>
  <c r="O64" i="16"/>
  <c r="O39" i="4"/>
  <c r="X9" i="6"/>
  <c r="M34" i="4"/>
  <c r="M35" i="4" s="1"/>
  <c r="E25" i="18"/>
  <c r="K26" i="5" s="1"/>
  <c r="H12" i="5"/>
  <c r="E27" i="5"/>
  <c r="M12" i="9"/>
  <c r="J11" i="9"/>
  <c r="K65" i="15"/>
  <c r="K66" i="15" s="1"/>
  <c r="J86" i="16"/>
  <c r="L76" i="16"/>
  <c r="N76" i="16" s="1"/>
  <c r="M68" i="17"/>
  <c r="U16" i="17"/>
  <c r="D20" i="18" s="1"/>
  <c r="U86" i="17"/>
  <c r="D51" i="18" s="1"/>
  <c r="E51" i="18" s="1"/>
  <c r="M23" i="5" s="1"/>
  <c r="L139" i="17"/>
  <c r="U359" i="17"/>
  <c r="D165" i="18" s="1"/>
  <c r="E165" i="18" s="1"/>
  <c r="U21" i="5" s="1"/>
  <c r="M411" i="17"/>
  <c r="Y92" i="20"/>
  <c r="Q43" i="25"/>
  <c r="Q81" i="20"/>
  <c r="AA43" i="25"/>
  <c r="AA81" i="20"/>
  <c r="AB51" i="25"/>
  <c r="AB81" i="20"/>
  <c r="R85" i="25"/>
  <c r="R92" i="20"/>
  <c r="O23" i="6"/>
  <c r="K26" i="6"/>
  <c r="O26" i="6" s="1"/>
  <c r="H105" i="15"/>
  <c r="E131" i="15"/>
  <c r="H131" i="15" s="1"/>
  <c r="M171" i="15"/>
  <c r="M197" i="15" s="1"/>
  <c r="M198" i="15" s="1"/>
  <c r="K197" i="15"/>
  <c r="K198" i="15" s="1"/>
  <c r="K164" i="15"/>
  <c r="K165" i="15" s="1"/>
  <c r="L108" i="16"/>
  <c r="V92" i="20"/>
  <c r="O9" i="6"/>
  <c r="K27" i="6"/>
  <c r="L39" i="4"/>
  <c r="K12" i="6"/>
  <c r="O12" i="6" s="1"/>
  <c r="M109" i="15"/>
  <c r="M131" i="15" s="1"/>
  <c r="M132" i="15" s="1"/>
  <c r="K131" i="15"/>
  <c r="K132" i="15" s="1"/>
  <c r="E164" i="15"/>
  <c r="H164" i="15" s="1"/>
  <c r="S194" i="15"/>
  <c r="N10" i="16"/>
  <c r="Q55" i="4"/>
  <c r="Q56" i="4" s="1"/>
  <c r="AD14" i="6"/>
  <c r="Z92" i="20"/>
  <c r="S62" i="15"/>
  <c r="X92" i="20"/>
  <c r="O99" i="16"/>
  <c r="E130" i="16"/>
  <c r="P130" i="16" s="1"/>
  <c r="V101" i="16"/>
  <c r="I127" i="18" s="1"/>
  <c r="K127" i="18" s="1"/>
  <c r="Z12" i="6" s="1"/>
  <c r="AD12" i="6" s="1"/>
  <c r="N108" i="16"/>
  <c r="V110" i="16" s="1"/>
  <c r="I143" i="18" s="1"/>
  <c r="K143" i="18" s="1"/>
  <c r="Z28" i="6" s="1"/>
  <c r="P39" i="4"/>
  <c r="AA9" i="6"/>
  <c r="O55" i="4"/>
  <c r="O56" i="4" s="1"/>
  <c r="X14" i="6"/>
  <c r="I70" i="18"/>
  <c r="K70" i="18" s="1"/>
  <c r="T13" i="6" s="1"/>
  <c r="V61" i="16"/>
  <c r="I73" i="18" s="1"/>
  <c r="K73" i="18" s="1"/>
  <c r="T16" i="6" s="1"/>
  <c r="I6" i="5"/>
  <c r="J6" i="5" s="1"/>
  <c r="Q5" i="9"/>
  <c r="E63" i="18"/>
  <c r="O6" i="5" s="1"/>
  <c r="C92" i="18"/>
  <c r="S12" i="9"/>
  <c r="P11" i="9"/>
  <c r="H72" i="15"/>
  <c r="E166" i="18"/>
  <c r="U22" i="5" s="1"/>
  <c r="V22" i="5" s="1"/>
  <c r="V79" i="16"/>
  <c r="I98" i="18" s="1"/>
  <c r="K98" i="18" s="1"/>
  <c r="W12" i="6" s="1"/>
  <c r="AA12" i="6" s="1"/>
  <c r="M39" i="4"/>
  <c r="R9" i="6"/>
  <c r="M55" i="4"/>
  <c r="R14" i="6"/>
  <c r="I12" i="9"/>
  <c r="F11" i="9"/>
  <c r="F29" i="9" s="1"/>
  <c r="E20" i="18"/>
  <c r="K21" i="5" s="1"/>
  <c r="J20" i="16"/>
  <c r="L13" i="16"/>
  <c r="N13" i="16" s="1"/>
  <c r="U149" i="17"/>
  <c r="D72" i="18" s="1"/>
  <c r="E72" i="18" s="1"/>
  <c r="O15" i="5" s="1"/>
  <c r="K207" i="17"/>
  <c r="U230" i="17"/>
  <c r="D112" i="18" s="1"/>
  <c r="E112" i="18" s="1"/>
  <c r="Q26" i="5" s="1"/>
  <c r="O275" i="17"/>
  <c r="M38" i="25"/>
  <c r="M81" i="20"/>
  <c r="E108" i="16"/>
  <c r="P108" i="16" s="1"/>
  <c r="I33" i="18"/>
  <c r="K33" i="18" s="1"/>
  <c r="Q5" i="6" s="1"/>
  <c r="R5" i="6" s="1"/>
  <c r="V35" i="16"/>
  <c r="I40" i="18" s="1"/>
  <c r="K40" i="18" s="1"/>
  <c r="Q12" i="6" s="1"/>
  <c r="C6" i="18"/>
  <c r="H29" i="9"/>
  <c r="R29" i="9"/>
  <c r="X18" i="13"/>
  <c r="R74" i="4" s="1"/>
  <c r="N18" i="13"/>
  <c r="E32" i="16"/>
  <c r="F20" i="16"/>
  <c r="P20" i="16" s="1"/>
  <c r="K39" i="4"/>
  <c r="H12" i="6"/>
  <c r="E26" i="6"/>
  <c r="O12" i="9"/>
  <c r="L11" i="9"/>
  <c r="C120" i="18"/>
  <c r="S161" i="15"/>
  <c r="E159" i="18"/>
  <c r="U15" i="5" s="1"/>
  <c r="K139" i="17"/>
  <c r="U78" i="17"/>
  <c r="D43" i="18" s="1"/>
  <c r="E43" i="18" s="1"/>
  <c r="M15" i="5" s="1"/>
  <c r="L275" i="17"/>
  <c r="U225" i="17"/>
  <c r="D109" i="18" s="1"/>
  <c r="E109" i="18" s="1"/>
  <c r="Q23" i="5" s="1"/>
  <c r="P313" i="17"/>
  <c r="J411" i="17"/>
  <c r="U355" i="17"/>
  <c r="D161" i="18" s="1"/>
  <c r="E161" i="18" s="1"/>
  <c r="U17" i="5" s="1"/>
  <c r="L132" i="15"/>
  <c r="N125" i="15"/>
  <c r="N109" i="15"/>
  <c r="N118" i="15"/>
  <c r="P38" i="17"/>
  <c r="U12" i="17"/>
  <c r="D16" i="18" s="1"/>
  <c r="E16" i="18" s="1"/>
  <c r="K17" i="5" s="1"/>
  <c r="L17" i="5" s="1"/>
  <c r="J68" i="17"/>
  <c r="O207" i="17"/>
  <c r="U162" i="17"/>
  <c r="D83" i="18" s="1"/>
  <c r="E83" i="18" s="1"/>
  <c r="O26" i="5" s="1"/>
  <c r="L411" i="17"/>
  <c r="U361" i="17"/>
  <c r="D167" i="18" s="1"/>
  <c r="E167" i="18" s="1"/>
  <c r="U23" i="5" s="1"/>
  <c r="R65" i="4" s="1"/>
  <c r="E160" i="18"/>
  <c r="U16" i="5" s="1"/>
  <c r="I139" i="17"/>
  <c r="P274" i="17"/>
  <c r="P410" i="17"/>
  <c r="L18" i="28"/>
  <c r="I64" i="16"/>
  <c r="M64" i="16"/>
  <c r="P67" i="17"/>
  <c r="U157" i="17"/>
  <c r="D80" i="18" s="1"/>
  <c r="E80" i="18" s="1"/>
  <c r="O23" i="5" s="1"/>
  <c r="J207" i="17"/>
  <c r="O343" i="17"/>
  <c r="U298" i="17"/>
  <c r="D141" i="18" s="1"/>
  <c r="E141" i="18" s="1"/>
  <c r="S26" i="5" s="1"/>
  <c r="P92" i="23"/>
  <c r="L92" i="21"/>
  <c r="U92" i="22"/>
  <c r="U23" i="25"/>
  <c r="Y92" i="22"/>
  <c r="M27" i="6"/>
  <c r="K14" i="3" s="1"/>
  <c r="S39" i="26"/>
  <c r="V39" i="26"/>
  <c r="Y39" i="26"/>
  <c r="AB39" i="26"/>
  <c r="AE39" i="26"/>
  <c r="M32" i="25"/>
  <c r="Q32" i="25"/>
  <c r="U32" i="25"/>
  <c r="K24" i="7"/>
  <c r="N207" i="17"/>
  <c r="V81" i="22"/>
  <c r="V81" i="25" s="1"/>
  <c r="V92" i="25" s="1"/>
  <c r="AC38" i="25"/>
  <c r="AB65" i="25"/>
  <c r="X85" i="25"/>
  <c r="AC23" i="25"/>
  <c r="O92" i="24"/>
  <c r="AE92" i="24"/>
  <c r="AA81" i="24"/>
  <c r="AA92" i="24" s="1"/>
  <c r="J92" i="21"/>
  <c r="N92" i="21"/>
  <c r="S92" i="22"/>
  <c r="W92" i="22"/>
  <c r="AA92" i="22"/>
  <c r="L92" i="24"/>
  <c r="T92" i="24"/>
  <c r="K92" i="21"/>
  <c r="T92" i="22"/>
  <c r="L92" i="23"/>
  <c r="O81" i="23"/>
  <c r="O92" i="23" s="1"/>
  <c r="T81" i="23"/>
  <c r="T92" i="23" s="1"/>
  <c r="S81" i="23"/>
  <c r="S92" i="23" s="1"/>
  <c r="K81" i="24"/>
  <c r="K92" i="24" s="1"/>
  <c r="P81" i="24"/>
  <c r="P92" i="24" s="1"/>
  <c r="Y81" i="24"/>
  <c r="Y92" i="24" s="1"/>
  <c r="W81" i="24"/>
  <c r="W81" i="25" s="1"/>
  <c r="W92" i="25" s="1"/>
  <c r="S23" i="25"/>
  <c r="S25" i="7" l="1"/>
  <c r="N24" i="7"/>
  <c r="X24" i="7"/>
  <c r="X25" i="7"/>
  <c r="H24" i="3"/>
  <c r="R23" i="7"/>
  <c r="S26" i="7"/>
  <c r="I22" i="3" s="1"/>
  <c r="U26" i="7"/>
  <c r="T23" i="7"/>
  <c r="P23" i="7"/>
  <c r="N23" i="7"/>
  <c r="Q26" i="7"/>
  <c r="I20" i="3" s="1"/>
  <c r="T24" i="7"/>
  <c r="Q25" i="7"/>
  <c r="R24" i="7"/>
  <c r="O25" i="7"/>
  <c r="P24" i="7"/>
  <c r="M25" i="7"/>
  <c r="R24" i="5"/>
  <c r="AD16" i="6"/>
  <c r="AD28" i="6"/>
  <c r="O73" i="16"/>
  <c r="O84" i="16"/>
  <c r="O83" i="16"/>
  <c r="O72" i="16"/>
  <c r="O74" i="16"/>
  <c r="O78" i="16"/>
  <c r="O85" i="16"/>
  <c r="O81" i="16"/>
  <c r="O77" i="16"/>
  <c r="O86" i="16"/>
  <c r="P86" i="16"/>
  <c r="V87" i="16"/>
  <c r="I113" i="18" s="1"/>
  <c r="K113" i="18" s="1"/>
  <c r="W27" i="6" s="1"/>
  <c r="O79" i="16"/>
  <c r="O75" i="16"/>
  <c r="G211" i="17"/>
  <c r="I212" i="17" s="1"/>
  <c r="O76" i="16"/>
  <c r="O82" i="16"/>
  <c r="X16" i="6"/>
  <c r="X12" i="6"/>
  <c r="O51" i="16"/>
  <c r="U19" i="6"/>
  <c r="O54" i="16"/>
  <c r="O62" i="16"/>
  <c r="O60" i="16"/>
  <c r="O53" i="16"/>
  <c r="P64" i="16"/>
  <c r="O57" i="16"/>
  <c r="O50" i="16"/>
  <c r="P40" i="4"/>
  <c r="U12" i="6"/>
  <c r="L64" i="16"/>
  <c r="U16" i="6"/>
  <c r="U28" i="6"/>
  <c r="U9" i="6"/>
  <c r="R16" i="6"/>
  <c r="R12" i="6"/>
  <c r="V26" i="5"/>
  <c r="I348" i="17"/>
  <c r="V17" i="5"/>
  <c r="V15" i="5"/>
  <c r="V16" i="5"/>
  <c r="I280" i="17"/>
  <c r="Q109" i="16"/>
  <c r="Q95" i="16" s="1"/>
  <c r="AB13" i="6" s="1"/>
  <c r="S162" i="15"/>
  <c r="C143" i="18" s="1"/>
  <c r="E143" i="18" s="1"/>
  <c r="S28" i="5" s="1"/>
  <c r="T26" i="5"/>
  <c r="T21" i="5"/>
  <c r="T15" i="5"/>
  <c r="T16" i="5"/>
  <c r="R20" i="5"/>
  <c r="R26" i="5"/>
  <c r="R22" i="5"/>
  <c r="Q65" i="16"/>
  <c r="Q60" i="16" s="1"/>
  <c r="I144" i="17"/>
  <c r="P26" i="5"/>
  <c r="E78" i="18"/>
  <c r="O21" i="5" s="1"/>
  <c r="R21" i="5" s="1"/>
  <c r="C84" i="18"/>
  <c r="S96" i="15"/>
  <c r="C85" i="18" s="1"/>
  <c r="E85" i="18" s="1"/>
  <c r="O28" i="5" s="1"/>
  <c r="P22" i="5"/>
  <c r="P20" i="5"/>
  <c r="P16" i="5"/>
  <c r="S63" i="15"/>
  <c r="C56" i="18" s="1"/>
  <c r="E56" i="18" s="1"/>
  <c r="M28" i="5" s="1"/>
  <c r="M66" i="15"/>
  <c r="N20" i="5"/>
  <c r="N5" i="5"/>
  <c r="L5" i="5"/>
  <c r="N75" i="4"/>
  <c r="R75" i="4"/>
  <c r="O75" i="4"/>
  <c r="X26" i="6"/>
  <c r="V21" i="5"/>
  <c r="T17" i="5"/>
  <c r="Q65" i="4"/>
  <c r="R66" i="4" s="1"/>
  <c r="V23" i="5"/>
  <c r="R17" i="5"/>
  <c r="P275" i="17"/>
  <c r="P207" i="17"/>
  <c r="P139" i="17"/>
  <c r="P17" i="5"/>
  <c r="N24" i="5"/>
  <c r="L24" i="5"/>
  <c r="N21" i="5"/>
  <c r="L21" i="5"/>
  <c r="N26" i="5"/>
  <c r="L26" i="5"/>
  <c r="N22" i="5"/>
  <c r="L22" i="5"/>
  <c r="N15" i="5"/>
  <c r="L15" i="5"/>
  <c r="R19" i="6"/>
  <c r="O19" i="6"/>
  <c r="N16" i="5"/>
  <c r="L16" i="5"/>
  <c r="U92" i="17"/>
  <c r="U94" i="17" s="1"/>
  <c r="O8" i="10"/>
  <c r="Q8" i="10"/>
  <c r="M8" i="10"/>
  <c r="K8" i="10"/>
  <c r="I8" i="10"/>
  <c r="M9" i="10"/>
  <c r="L24" i="7"/>
  <c r="K25" i="7"/>
  <c r="L26" i="6"/>
  <c r="J27" i="5"/>
  <c r="O23" i="10"/>
  <c r="K23" i="10"/>
  <c r="K11" i="9"/>
  <c r="P6" i="5"/>
  <c r="I29" i="9"/>
  <c r="C26" i="18"/>
  <c r="P411" i="17"/>
  <c r="J23" i="7"/>
  <c r="I25" i="7"/>
  <c r="J24" i="7"/>
  <c r="G25" i="7"/>
  <c r="I26" i="6"/>
  <c r="L12" i="6"/>
  <c r="I12" i="6"/>
  <c r="I27" i="6"/>
  <c r="B12" i="3"/>
  <c r="R35" i="4"/>
  <c r="X81" i="25"/>
  <c r="U81" i="25"/>
  <c r="R81" i="25"/>
  <c r="P81" i="25"/>
  <c r="P92" i="25" s="1"/>
  <c r="AD92" i="25"/>
  <c r="M75" i="4"/>
  <c r="N23" i="5"/>
  <c r="M65" i="4"/>
  <c r="M66" i="4" s="1"/>
  <c r="O32" i="16"/>
  <c r="O36" i="16"/>
  <c r="O31" i="16"/>
  <c r="O40" i="16"/>
  <c r="O39" i="16"/>
  <c r="O35" i="16"/>
  <c r="O30" i="16"/>
  <c r="O42" i="16"/>
  <c r="O33" i="16"/>
  <c r="O38" i="16"/>
  <c r="V43" i="16"/>
  <c r="I55" i="18" s="1"/>
  <c r="K55" i="18" s="1"/>
  <c r="Q27" i="6" s="1"/>
  <c r="O29" i="16"/>
  <c r="G72" i="17"/>
  <c r="I73" i="17" s="1"/>
  <c r="O37" i="16"/>
  <c r="O28" i="16"/>
  <c r="O41" i="16"/>
  <c r="O34" i="16"/>
  <c r="T81" i="25"/>
  <c r="T92" i="25" s="1"/>
  <c r="X92" i="22"/>
  <c r="V92" i="22"/>
  <c r="Q43" i="16"/>
  <c r="Q36" i="16" s="1"/>
  <c r="W92" i="24"/>
  <c r="C113" i="18"/>
  <c r="T128" i="15"/>
  <c r="Z81" i="25"/>
  <c r="Z92" i="25" s="1"/>
  <c r="Q75" i="4"/>
  <c r="N50" i="4"/>
  <c r="U13" i="6"/>
  <c r="P35" i="4"/>
  <c r="S30" i="15"/>
  <c r="C27" i="18" s="1"/>
  <c r="E27" i="18" s="1"/>
  <c r="K28" i="5" s="1"/>
  <c r="Q21" i="16"/>
  <c r="Q18" i="16" s="1"/>
  <c r="L27" i="6"/>
  <c r="C12" i="3"/>
  <c r="N20" i="16"/>
  <c r="V22" i="16" s="1"/>
  <c r="I27" i="18" s="1"/>
  <c r="K27" i="18" s="1"/>
  <c r="N28" i="6" s="1"/>
  <c r="R28" i="6" s="1"/>
  <c r="N40" i="4"/>
  <c r="V25" i="7"/>
  <c r="H22" i="3"/>
  <c r="Q11" i="9"/>
  <c r="C93" i="18"/>
  <c r="E93" i="18" s="1"/>
  <c r="Q7" i="5" s="1"/>
  <c r="V23" i="7"/>
  <c r="W26" i="7"/>
  <c r="I26" i="3" s="1"/>
  <c r="N81" i="25"/>
  <c r="N92" i="25" s="1"/>
  <c r="U92" i="25"/>
  <c r="AE81" i="25"/>
  <c r="AE92" i="25" s="1"/>
  <c r="AE92" i="20"/>
  <c r="L92" i="20"/>
  <c r="J92" i="20"/>
  <c r="F12" i="10"/>
  <c r="F24" i="10" s="1"/>
  <c r="T23" i="5"/>
  <c r="P65" i="4"/>
  <c r="U27" i="5"/>
  <c r="B26" i="3" s="1"/>
  <c r="E26" i="3" s="1"/>
  <c r="E25" i="3" s="1"/>
  <c r="R23" i="5"/>
  <c r="O65" i="4"/>
  <c r="N17" i="5"/>
  <c r="K27" i="5"/>
  <c r="L27" i="5" s="1"/>
  <c r="P15" i="5"/>
  <c r="M27" i="5"/>
  <c r="AE81" i="26"/>
  <c r="P10" i="10"/>
  <c r="P11" i="10" s="1"/>
  <c r="P12" i="10" s="1"/>
  <c r="P24" i="10" s="1"/>
  <c r="C64" i="18"/>
  <c r="L29" i="9"/>
  <c r="O29" i="9" s="1"/>
  <c r="O11" i="9"/>
  <c r="Q27" i="5"/>
  <c r="M26" i="7"/>
  <c r="P75" i="4"/>
  <c r="AB81" i="26"/>
  <c r="N10" i="10"/>
  <c r="D55" i="18"/>
  <c r="C142" i="18"/>
  <c r="T161" i="15"/>
  <c r="O13" i="16"/>
  <c r="O10" i="16"/>
  <c r="O16" i="16"/>
  <c r="O9" i="16"/>
  <c r="O19" i="16"/>
  <c r="O11" i="16"/>
  <c r="O8" i="16"/>
  <c r="O17" i="16"/>
  <c r="V21" i="16"/>
  <c r="I26" i="18" s="1"/>
  <c r="K26" i="18" s="1"/>
  <c r="N27" i="6" s="1"/>
  <c r="O27" i="6" s="1"/>
  <c r="O12" i="16"/>
  <c r="O15" i="16"/>
  <c r="O7" i="16"/>
  <c r="O18" i="16"/>
  <c r="O14" i="16"/>
  <c r="L20" i="16"/>
  <c r="G4" i="17"/>
  <c r="I5" i="17" s="1"/>
  <c r="O6" i="16"/>
  <c r="O20" i="16"/>
  <c r="M40" i="4"/>
  <c r="E92" i="18"/>
  <c r="Q6" i="5" s="1"/>
  <c r="T6" i="5" s="1"/>
  <c r="C94" i="18"/>
  <c r="E94" i="18" s="1"/>
  <c r="Q8" i="5" s="1"/>
  <c r="L6" i="5"/>
  <c r="C55" i="18"/>
  <c r="T62" i="15"/>
  <c r="S129" i="15"/>
  <c r="C114" i="18" s="1"/>
  <c r="E114" i="18" s="1"/>
  <c r="Q28" i="5" s="1"/>
  <c r="Q87" i="16"/>
  <c r="C14" i="3"/>
  <c r="K81" i="25"/>
  <c r="K92" i="25" s="1"/>
  <c r="AA81" i="25"/>
  <c r="AA92" i="25" s="1"/>
  <c r="AA92" i="20"/>
  <c r="D84" i="18"/>
  <c r="U165" i="17"/>
  <c r="B10" i="3"/>
  <c r="H27" i="5"/>
  <c r="O40" i="4"/>
  <c r="C20" i="3"/>
  <c r="AD27" i="6"/>
  <c r="C24" i="3"/>
  <c r="R51" i="4"/>
  <c r="Q40" i="4"/>
  <c r="O26" i="7"/>
  <c r="O50" i="4"/>
  <c r="O51" i="4" s="1"/>
  <c r="X13" i="6"/>
  <c r="L40" i="4"/>
  <c r="K26" i="7"/>
  <c r="L26" i="7" s="1"/>
  <c r="L10" i="10"/>
  <c r="Y81" i="26"/>
  <c r="E120" i="18"/>
  <c r="S5" i="5" s="1"/>
  <c r="T5" i="5" s="1"/>
  <c r="E42" i="16"/>
  <c r="P42" i="16" s="1"/>
  <c r="P32" i="16"/>
  <c r="N34" i="4"/>
  <c r="U5" i="6"/>
  <c r="R15" i="5"/>
  <c r="N51" i="4"/>
  <c r="T194" i="15"/>
  <c r="C171" i="18"/>
  <c r="V83" i="26"/>
  <c r="R92" i="25"/>
  <c r="Y81" i="25"/>
  <c r="Y92" i="25" s="1"/>
  <c r="AC81" i="25"/>
  <c r="AC92" i="25" s="1"/>
  <c r="AC92" i="20"/>
  <c r="S81" i="25"/>
  <c r="S92" i="25" s="1"/>
  <c r="N86" i="16"/>
  <c r="V88" i="16" s="1"/>
  <c r="I114" i="18" s="1"/>
  <c r="K114" i="18" s="1"/>
  <c r="W28" i="6" s="1"/>
  <c r="AA28" i="6" s="1"/>
  <c r="R56" i="4"/>
  <c r="Q56" i="16"/>
  <c r="Q59" i="16"/>
  <c r="H10" i="10"/>
  <c r="I10" i="10" s="1"/>
  <c r="S81" i="26"/>
  <c r="E6" i="18"/>
  <c r="K7" i="5" s="1"/>
  <c r="C7" i="18"/>
  <c r="E7" i="18" s="1"/>
  <c r="K8" i="5" s="1"/>
  <c r="I7" i="5"/>
  <c r="I11" i="9"/>
  <c r="Q131" i="16"/>
  <c r="S195" i="15"/>
  <c r="C172" i="18" s="1"/>
  <c r="E172" i="18" s="1"/>
  <c r="U28" i="5" s="1"/>
  <c r="P23" i="5"/>
  <c r="N65" i="4"/>
  <c r="V81" i="26"/>
  <c r="J10" i="10"/>
  <c r="P68" i="17"/>
  <c r="U24" i="17"/>
  <c r="P343" i="17"/>
  <c r="U299" i="17"/>
  <c r="M81" i="25"/>
  <c r="M92" i="25" s="1"/>
  <c r="M92" i="20"/>
  <c r="U233" i="17"/>
  <c r="D113" i="18"/>
  <c r="N56" i="4"/>
  <c r="M56" i="4"/>
  <c r="C122" i="18"/>
  <c r="E122" i="18" s="1"/>
  <c r="S7" i="5" s="1"/>
  <c r="V7" i="5" s="1"/>
  <c r="P29" i="9"/>
  <c r="S29" i="9" s="1"/>
  <c r="S11" i="9"/>
  <c r="O81" i="25"/>
  <c r="O92" i="25" s="1"/>
  <c r="X92" i="25"/>
  <c r="P56" i="4"/>
  <c r="AB81" i="25"/>
  <c r="AB92" i="25" s="1"/>
  <c r="AB92" i="20"/>
  <c r="Q81" i="25"/>
  <c r="Q92" i="25" s="1"/>
  <c r="Q92" i="20"/>
  <c r="C35" i="18"/>
  <c r="J29" i="9"/>
  <c r="M11" i="9"/>
  <c r="B14" i="3"/>
  <c r="P50" i="4"/>
  <c r="Q51" i="4" s="1"/>
  <c r="AA13" i="6"/>
  <c r="L86" i="16"/>
  <c r="U369" i="17"/>
  <c r="D171" i="18"/>
  <c r="T26" i="7" l="1"/>
  <c r="X26" i="7"/>
  <c r="I24" i="3"/>
  <c r="V26" i="7"/>
  <c r="T25" i="7"/>
  <c r="H20" i="3"/>
  <c r="H18" i="3"/>
  <c r="R25" i="7"/>
  <c r="P25" i="7"/>
  <c r="H16" i="3"/>
  <c r="X27" i="6"/>
  <c r="AA27" i="6"/>
  <c r="C22" i="3"/>
  <c r="X28" i="6"/>
  <c r="Q96" i="16"/>
  <c r="AB14" i="6" s="1"/>
  <c r="Q99" i="16"/>
  <c r="Q102" i="16"/>
  <c r="Q94" i="16"/>
  <c r="AB5" i="6" s="1"/>
  <c r="L24" i="3" s="1"/>
  <c r="Q106" i="16"/>
  <c r="AB19" i="6" s="1"/>
  <c r="Q101" i="16"/>
  <c r="AB9" i="6" s="1"/>
  <c r="M24" i="3" s="1"/>
  <c r="Q104" i="16"/>
  <c r="Q107" i="16"/>
  <c r="Q100" i="16"/>
  <c r="Q105" i="16"/>
  <c r="AB18" i="6" s="1"/>
  <c r="Q97" i="16"/>
  <c r="AB8" i="6" s="1"/>
  <c r="Q103" i="16"/>
  <c r="Q108" i="16"/>
  <c r="Q98" i="16"/>
  <c r="AB15" i="6" s="1"/>
  <c r="E113" i="18"/>
  <c r="Q62" i="16"/>
  <c r="V19" i="6" s="1"/>
  <c r="Q55" i="16"/>
  <c r="Q50" i="16"/>
  <c r="V5" i="6" s="1"/>
  <c r="L20" i="3" s="1"/>
  <c r="Q52" i="16"/>
  <c r="V14" i="6" s="1"/>
  <c r="Q54" i="16"/>
  <c r="V15" i="6" s="1"/>
  <c r="Q53" i="16"/>
  <c r="V8" i="6" s="1"/>
  <c r="Q51" i="16"/>
  <c r="V13" i="6" s="1"/>
  <c r="Q58" i="16"/>
  <c r="Q63" i="16"/>
  <c r="Q64" i="16"/>
  <c r="Q61" i="16"/>
  <c r="V18" i="6" s="1"/>
  <c r="Q57" i="16"/>
  <c r="V9" i="6" s="1"/>
  <c r="M20" i="3" s="1"/>
  <c r="E84" i="18"/>
  <c r="P21" i="5"/>
  <c r="O27" i="5"/>
  <c r="P27" i="5" s="1"/>
  <c r="Q38" i="16"/>
  <c r="Q33" i="16"/>
  <c r="Q29" i="16"/>
  <c r="S13" i="6" s="1"/>
  <c r="Q32" i="16"/>
  <c r="S15" i="6" s="1"/>
  <c r="Q40" i="16"/>
  <c r="S19" i="6" s="1"/>
  <c r="Q37" i="16"/>
  <c r="Q31" i="16"/>
  <c r="S8" i="6" s="1"/>
  <c r="Q42" i="16"/>
  <c r="Q35" i="16"/>
  <c r="S9" i="6" s="1"/>
  <c r="M18" i="3" s="1"/>
  <c r="Q30" i="16"/>
  <c r="S14" i="6" s="1"/>
  <c r="Q39" i="16"/>
  <c r="S18" i="6" s="1"/>
  <c r="Q28" i="16"/>
  <c r="S5" i="6" s="1"/>
  <c r="L18" i="3" s="1"/>
  <c r="Q41" i="16"/>
  <c r="Q34" i="16"/>
  <c r="N66" i="4"/>
  <c r="N25" i="7"/>
  <c r="H14" i="3"/>
  <c r="T7" i="5"/>
  <c r="R6" i="5"/>
  <c r="M29" i="9"/>
  <c r="Q29" i="9"/>
  <c r="K29" i="9"/>
  <c r="L7" i="5"/>
  <c r="J7" i="5"/>
  <c r="J25" i="7"/>
  <c r="H12" i="3"/>
  <c r="L25" i="7"/>
  <c r="H10" i="3"/>
  <c r="U27" i="6"/>
  <c r="C18" i="3"/>
  <c r="Q12" i="16"/>
  <c r="Q20" i="16"/>
  <c r="Q13" i="16"/>
  <c r="P9" i="6" s="1"/>
  <c r="M16" i="3" s="1"/>
  <c r="Q14" i="16"/>
  <c r="Q17" i="16"/>
  <c r="P18" i="6" s="1"/>
  <c r="Q7" i="16"/>
  <c r="P13" i="6" s="1"/>
  <c r="Q15" i="16"/>
  <c r="Q6" i="16"/>
  <c r="P5" i="6" s="1"/>
  <c r="P19" i="6"/>
  <c r="Q16" i="16"/>
  <c r="Q8" i="16"/>
  <c r="P14" i="6" s="1"/>
  <c r="Q11" i="16"/>
  <c r="Q19" i="16"/>
  <c r="Q9" i="16"/>
  <c r="P8" i="6" s="1"/>
  <c r="Q10" i="16"/>
  <c r="P15" i="6" s="1"/>
  <c r="C123" i="18"/>
  <c r="E123" i="18" s="1"/>
  <c r="S8" i="5" s="1"/>
  <c r="V8" i="5" s="1"/>
  <c r="C157" i="18"/>
  <c r="P29" i="10"/>
  <c r="P33" i="10" s="1"/>
  <c r="U26" i="17"/>
  <c r="D26" i="18"/>
  <c r="E26" i="18" s="1"/>
  <c r="C16" i="3"/>
  <c r="R27" i="6"/>
  <c r="E64" i="18"/>
  <c r="O7" i="5" s="1"/>
  <c r="R7" i="5" s="1"/>
  <c r="C65" i="18"/>
  <c r="E65" i="18" s="1"/>
  <c r="O8" i="5" s="1"/>
  <c r="R8" i="5" s="1"/>
  <c r="O10" i="10"/>
  <c r="L11" i="10"/>
  <c r="H11" i="10"/>
  <c r="I11" i="10" s="1"/>
  <c r="K10" i="10"/>
  <c r="E55" i="18"/>
  <c r="Q10" i="10"/>
  <c r="N11" i="10"/>
  <c r="P51" i="4"/>
  <c r="D142" i="18"/>
  <c r="U301" i="17"/>
  <c r="M10" i="10"/>
  <c r="J11" i="10"/>
  <c r="O35" i="4"/>
  <c r="N35" i="4"/>
  <c r="S27" i="5"/>
  <c r="T27" i="5" s="1"/>
  <c r="V5" i="5"/>
  <c r="N26" i="7"/>
  <c r="I14" i="3"/>
  <c r="E142" i="18"/>
  <c r="B22" i="3"/>
  <c r="E22" i="3" s="1"/>
  <c r="E21" i="3" s="1"/>
  <c r="P66" i="4"/>
  <c r="Q66" i="4"/>
  <c r="Q86" i="16"/>
  <c r="Q74" i="16"/>
  <c r="Y14" i="6" s="1"/>
  <c r="Q82" i="16"/>
  <c r="Q80" i="16"/>
  <c r="Q81" i="16"/>
  <c r="Q79" i="16"/>
  <c r="Y9" i="6" s="1"/>
  <c r="M22" i="3" s="1"/>
  <c r="Q77" i="16"/>
  <c r="Q84" i="16"/>
  <c r="Y19" i="6" s="1"/>
  <c r="Q78" i="16"/>
  <c r="Q76" i="16"/>
  <c r="Y15" i="6" s="1"/>
  <c r="Q75" i="16"/>
  <c r="Y8" i="6" s="1"/>
  <c r="Q73" i="16"/>
  <c r="Y13" i="6" s="1"/>
  <c r="Q85" i="16"/>
  <c r="Q72" i="16"/>
  <c r="Y5" i="6" s="1"/>
  <c r="Q83" i="16"/>
  <c r="Y18" i="6" s="1"/>
  <c r="N27" i="5"/>
  <c r="B16" i="3"/>
  <c r="E35" i="18"/>
  <c r="M7" i="5" s="1"/>
  <c r="P7" i="5" s="1"/>
  <c r="C36" i="18"/>
  <c r="E36" i="18" s="1"/>
  <c r="M8" i="5" s="1"/>
  <c r="Q120" i="16"/>
  <c r="AE15" i="6" s="1"/>
  <c r="Q119" i="16"/>
  <c r="AE8" i="6" s="1"/>
  <c r="Q124" i="16"/>
  <c r="Q127" i="16"/>
  <c r="AE18" i="6" s="1"/>
  <c r="Q122" i="16"/>
  <c r="Q118" i="16"/>
  <c r="AE14" i="6" s="1"/>
  <c r="Q116" i="16"/>
  <c r="AE5" i="6" s="1"/>
  <c r="Q121" i="16"/>
  <c r="Q117" i="16"/>
  <c r="AE13" i="6" s="1"/>
  <c r="Q129" i="16"/>
  <c r="Q128" i="16"/>
  <c r="AE19" i="6" s="1"/>
  <c r="Q123" i="16"/>
  <c r="AE9" i="6" s="1"/>
  <c r="M26" i="3" s="1"/>
  <c r="Q126" i="16"/>
  <c r="Q130" i="16"/>
  <c r="Q125" i="16"/>
  <c r="E171" i="18"/>
  <c r="I18" i="3"/>
  <c r="R26" i="7"/>
  <c r="I8" i="5"/>
  <c r="I16" i="3"/>
  <c r="P26" i="7"/>
  <c r="B18" i="3"/>
  <c r="O66" i="4"/>
  <c r="AB16" i="6" l="1"/>
  <c r="E18" i="3"/>
  <c r="E17" i="3" s="1"/>
  <c r="AB12" i="6"/>
  <c r="T8" i="5"/>
  <c r="V16" i="6"/>
  <c r="V12" i="6"/>
  <c r="B20" i="3"/>
  <c r="E20" i="3" s="1"/>
  <c r="E19" i="3" s="1"/>
  <c r="R27" i="5"/>
  <c r="P8" i="5"/>
  <c r="S16" i="6"/>
  <c r="S12" i="6"/>
  <c r="N7" i="5"/>
  <c r="N8" i="5"/>
  <c r="L8" i="5"/>
  <c r="J8" i="5"/>
  <c r="P12" i="6"/>
  <c r="L16" i="3"/>
  <c r="E16" i="3"/>
  <c r="E15" i="3" s="1"/>
  <c r="P16" i="6"/>
  <c r="C12" i="18"/>
  <c r="V27" i="5"/>
  <c r="B24" i="3"/>
  <c r="E24" i="3" s="1"/>
  <c r="E23" i="3" s="1"/>
  <c r="O11" i="10"/>
  <c r="L12" i="10"/>
  <c r="AE16" i="6"/>
  <c r="Y16" i="6"/>
  <c r="M11" i="10"/>
  <c r="J12" i="10"/>
  <c r="L26" i="3"/>
  <c r="AE12" i="6"/>
  <c r="L22" i="3"/>
  <c r="Y12" i="6"/>
  <c r="N12" i="10"/>
  <c r="Q11" i="10"/>
  <c r="K11" i="10"/>
  <c r="H12" i="10"/>
  <c r="C158" i="18"/>
  <c r="E158" i="18" s="1"/>
  <c r="U14" i="5" s="1"/>
  <c r="E157" i="18"/>
  <c r="U13" i="5" s="1"/>
  <c r="AB27" i="6" l="1"/>
  <c r="K24" i="3" s="1"/>
  <c r="AE27" i="6"/>
  <c r="K26" i="3" s="1"/>
  <c r="V27" i="6"/>
  <c r="K20" i="3" s="1"/>
  <c r="S27" i="6"/>
  <c r="K18" i="3" s="1"/>
  <c r="H24" i="10"/>
  <c r="I24" i="10" s="1"/>
  <c r="I12" i="10"/>
  <c r="P27" i="6"/>
  <c r="K16" i="3" s="1"/>
  <c r="F33" i="10"/>
  <c r="I29" i="10"/>
  <c r="C13" i="18"/>
  <c r="E13" i="18" s="1"/>
  <c r="K14" i="5" s="1"/>
  <c r="L14" i="5" s="1"/>
  <c r="E12" i="18"/>
  <c r="K13" i="5" s="1"/>
  <c r="L13" i="5" s="1"/>
  <c r="Q12" i="10"/>
  <c r="N24" i="10"/>
  <c r="K12" i="10"/>
  <c r="Y27" i="6"/>
  <c r="K22" i="3" s="1"/>
  <c r="M12" i="10"/>
  <c r="J24" i="10"/>
  <c r="O12" i="10"/>
  <c r="L24" i="10"/>
  <c r="C41" i="18" l="1"/>
  <c r="H29" i="10"/>
  <c r="K24" i="10"/>
  <c r="J29" i="10"/>
  <c r="M24" i="10"/>
  <c r="C70" i="18"/>
  <c r="Q24" i="10"/>
  <c r="N29" i="10"/>
  <c r="C128" i="18"/>
  <c r="L29" i="10"/>
  <c r="O24" i="10"/>
  <c r="C99" i="18"/>
  <c r="C100" i="18" l="1"/>
  <c r="E100" i="18" s="1"/>
  <c r="Q14" i="5" s="1"/>
  <c r="E99" i="18"/>
  <c r="Q13" i="5" s="1"/>
  <c r="L33" i="10"/>
  <c r="O29" i="10"/>
  <c r="E70" i="18"/>
  <c r="O13" i="5" s="1"/>
  <c r="C71" i="18"/>
  <c r="E71" i="18" s="1"/>
  <c r="O14" i="5" s="1"/>
  <c r="H33" i="10"/>
  <c r="I33" i="10" s="1"/>
  <c r="K29" i="10"/>
  <c r="Q29" i="10"/>
  <c r="N33" i="10"/>
  <c r="Q33" i="10" s="1"/>
  <c r="J33" i="10"/>
  <c r="M29" i="10"/>
  <c r="E128" i="18"/>
  <c r="S13" i="5" s="1"/>
  <c r="V13" i="5" s="1"/>
  <c r="C129" i="18"/>
  <c r="E129" i="18" s="1"/>
  <c r="S14" i="5" s="1"/>
  <c r="V14" i="5" s="1"/>
  <c r="E41" i="18"/>
  <c r="M13" i="5" s="1"/>
  <c r="N13" i="5" s="1"/>
  <c r="C42" i="18"/>
  <c r="E42" i="18" s="1"/>
  <c r="M14" i="5" s="1"/>
  <c r="T14" i="5" l="1"/>
  <c r="R14" i="5"/>
  <c r="M33" i="10"/>
  <c r="P14" i="5"/>
  <c r="N14" i="5"/>
  <c r="T13" i="5"/>
  <c r="R13" i="5"/>
  <c r="P13" i="5"/>
  <c r="K33" i="10"/>
  <c r="O33" i="10"/>
</calcChain>
</file>

<file path=xl/comments1.xml><?xml version="1.0" encoding="utf-8"?>
<comments xmlns="http://schemas.openxmlformats.org/spreadsheetml/2006/main">
  <authors>
    <author>oka-242-83</author>
  </authors>
  <commentList>
    <comment ref="E5" authorId="0">
      <text>
        <r>
          <rPr>
            <b/>
            <sz val="9"/>
            <color indexed="81"/>
            <rFont val="ＭＳ Ｐゴシック"/>
            <family val="3"/>
            <charset val="128"/>
          </rPr>
          <t>標準財政規模に対する実質収支額の割合</t>
        </r>
      </text>
    </comment>
    <comment ref="F5" authorId="0">
      <text>
        <r>
          <rPr>
            <b/>
            <sz val="9"/>
            <color indexed="81"/>
            <rFont val="ＭＳ Ｐゴシック"/>
            <family val="3"/>
            <charset val="128"/>
          </rPr>
          <t>地方公共団体の標準的な状態で通常収入されるであろう経常的一般財源の規模を示すもので、標準税収入額等に普通交付税を加算した額。
地方財政法施行令附則第11条第3項の規定により、臨時財政対策債</t>
        </r>
        <r>
          <rPr>
            <sz val="9"/>
            <color indexed="81"/>
            <rFont val="ＭＳ Ｐゴシック"/>
            <family val="3"/>
            <charset val="128"/>
          </rPr>
          <t>（地方一般財源の不足に対処するため、投資的経費以外の経費にも充てられる地方財政法第5条の特例として発行される地方債）</t>
        </r>
        <r>
          <rPr>
            <b/>
            <sz val="9"/>
            <color indexed="81"/>
            <rFont val="ＭＳ Ｐゴシック"/>
            <family val="3"/>
            <charset val="128"/>
          </rPr>
          <t>の発行可能額についても含まれる。</t>
        </r>
      </text>
    </comment>
    <comment ref="H5" authorId="0">
      <text>
        <r>
          <rPr>
            <b/>
            <sz val="9"/>
            <color indexed="81"/>
            <rFont val="ＭＳ Ｐゴシック"/>
            <family val="3"/>
            <charset val="128"/>
          </rPr>
          <t>当該地方公共団体の一般会計等が負担する元利償還金及び準元利償還金の標準財政規模を基本とした
額（※）に対する比率。
借入金（地方債）の返済額及びこれに準じる額の大きさを指標化し、資金繰りの程度を示す指標ともいえる。
地方公共団体財政健全化法の実質公債費比率は、起債に協議を要する団体と許可を要する団体の判定に用いられる地方財政法の実質公債費比率と同じ。
※標準財政規模から元利償還金等に係る基準財政需要額算入額を控除した額</t>
        </r>
      </text>
    </comment>
    <comment ref="J5" authorId="0">
      <text>
        <r>
          <rPr>
            <b/>
            <sz val="9"/>
            <color indexed="81"/>
            <rFont val="ＭＳ Ｐゴシック"/>
            <family val="3"/>
            <charset val="128"/>
          </rPr>
          <t>地方公社や損失補償を行っている出資法人等に係るものも含め、当該地方公共団体の一般会計等が将来負担すべき実質的な負債の標準財政規模を基本とした額（※）に対する比率。
地方公共団体の一般会計等の借入金（地方債）や将来支払っていく可能性のある負担等の現時点での残高を指標化し、将来財政を圧迫する可能性の度合いを示す指標ともいえる。
※標準財政規模から元利償還金等に係る基準財政需要額算入額を控除した額</t>
        </r>
      </text>
    </comment>
    <comment ref="K5" authorId="0">
      <text>
        <r>
          <rPr>
            <b/>
            <sz val="9"/>
            <color indexed="81"/>
            <rFont val="ＭＳ Ｐゴシック"/>
            <family val="3"/>
            <charset val="128"/>
          </rPr>
          <t>経常経費充当一般財源</t>
        </r>
        <r>
          <rPr>
            <sz val="9"/>
            <color indexed="81"/>
            <rFont val="ＭＳ Ｐゴシック"/>
            <family val="3"/>
            <charset val="128"/>
          </rPr>
          <t>（人件費、扶助費、公債費等のように毎年度経常的に支出される経費に充当された一般財源）</t>
        </r>
        <r>
          <rPr>
            <b/>
            <sz val="9"/>
            <color indexed="81"/>
            <rFont val="ＭＳ Ｐゴシック"/>
            <family val="3"/>
            <charset val="128"/>
          </rPr>
          <t>が、経常一般財源</t>
        </r>
        <r>
          <rPr>
            <sz val="9"/>
            <color indexed="81"/>
            <rFont val="ＭＳ Ｐゴシック"/>
            <family val="3"/>
            <charset val="128"/>
          </rPr>
          <t>（一般財源総額のうち地方税、普通交付税のように毎年度経常的に収入される一般財源）</t>
        </r>
        <r>
          <rPr>
            <b/>
            <sz val="9"/>
            <color indexed="81"/>
            <rFont val="ＭＳ Ｐゴシック"/>
            <family val="3"/>
            <charset val="128"/>
          </rPr>
          <t>、減収補填債特例分及び臨時財政対策債の合計額に対し、どの程度の割合となっているかをみることにより財政構造の弾力性を判断する指標。</t>
        </r>
      </text>
    </comment>
    <comment ref="N5" authorId="0">
      <text>
        <r>
          <rPr>
            <b/>
            <sz val="9"/>
            <color indexed="81"/>
            <rFont val="ＭＳ Ｐゴシック"/>
            <family val="3"/>
            <charset val="128"/>
          </rPr>
          <t>地方公共団体の財政力を示す指数で、基準財政収入額を基準財政需要額で除して得た数値の過去3年間の平均値。
財政力指数が高いほど、普通交付税算定上の留保財源が大きいことになり、財源に余裕があるといえる。</t>
        </r>
      </text>
    </comment>
    <comment ref="E7" authorId="0">
      <text>
        <r>
          <rPr>
            <b/>
            <sz val="9"/>
            <color indexed="81"/>
            <rFont val="ＭＳ Ｐゴシック"/>
            <family val="3"/>
            <charset val="128"/>
          </rPr>
          <t>形式収支</t>
        </r>
        <r>
          <rPr>
            <sz val="9"/>
            <color indexed="81"/>
            <rFont val="ＭＳ Ｐゴシック"/>
            <family val="3"/>
            <charset val="128"/>
          </rPr>
          <t>（歳入歳出差引額）</t>
        </r>
        <r>
          <rPr>
            <b/>
            <sz val="9"/>
            <color indexed="81"/>
            <rFont val="ＭＳ Ｐゴシック"/>
            <family val="3"/>
            <charset val="128"/>
          </rPr>
          <t>から明許繰越等のために翌年度に繰り越すべき財源を控除した額</t>
        </r>
      </text>
    </comment>
  </commentList>
</comments>
</file>

<file path=xl/comments10.xml><?xml version="1.0" encoding="utf-8"?>
<comments xmlns="http://schemas.openxmlformats.org/spreadsheetml/2006/main">
  <authors>
    <author>okayamaken</author>
  </authors>
  <commentList>
    <comment ref="E30" authorId="0">
      <text>
        <r>
          <rPr>
            <b/>
            <sz val="9"/>
            <color indexed="81"/>
            <rFont val="ＭＳ Ｐゴシック"/>
            <family val="3"/>
            <charset val="128"/>
          </rPr>
          <t>Ｈ21年度までに着手したもの</t>
        </r>
      </text>
    </comment>
    <comment ref="E45" authorId="0">
      <text>
        <r>
          <rPr>
            <b/>
            <sz val="9"/>
            <color indexed="81"/>
            <rFont val="ＭＳ Ｐゴシック"/>
            <family val="3"/>
            <charset val="128"/>
          </rPr>
          <t>Ｈ21年度までに着手したもの</t>
        </r>
        <r>
          <rPr>
            <sz val="9"/>
            <color indexed="81"/>
            <rFont val="ＭＳ Ｐゴシック"/>
            <family val="3"/>
            <charset val="128"/>
          </rPr>
          <t xml:space="preserve">
</t>
        </r>
      </text>
    </comment>
    <comment ref="E53" authorId="0">
      <text>
        <r>
          <rPr>
            <b/>
            <sz val="9"/>
            <color indexed="81"/>
            <rFont val="ＭＳ Ｐゴシック"/>
            <family val="3"/>
            <charset val="128"/>
          </rPr>
          <t>Ｈ21年度までに着手したもの</t>
        </r>
        <r>
          <rPr>
            <sz val="9"/>
            <color indexed="81"/>
            <rFont val="ＭＳ Ｐゴシック"/>
            <family val="3"/>
            <charset val="128"/>
          </rPr>
          <t xml:space="preserve">
</t>
        </r>
      </text>
    </comment>
    <comment ref="D74" authorId="0">
      <text>
        <r>
          <rPr>
            <b/>
            <sz val="9"/>
            <color indexed="81"/>
            <rFont val="ＭＳ Ｐゴシック"/>
            <family val="3"/>
            <charset val="128"/>
          </rPr>
          <t>Ｈ21年度までに提出した計画に係るもの</t>
        </r>
      </text>
    </comment>
  </commentList>
</comments>
</file>

<file path=xl/comments11.xml><?xml version="1.0" encoding="utf-8"?>
<comments xmlns="http://schemas.openxmlformats.org/spreadsheetml/2006/main">
  <authors>
    <author>okayamaken</author>
  </authors>
  <commentList>
    <comment ref="E30" authorId="0">
      <text>
        <r>
          <rPr>
            <b/>
            <sz val="9"/>
            <color indexed="81"/>
            <rFont val="ＭＳ Ｐゴシック"/>
            <family val="3"/>
            <charset val="128"/>
          </rPr>
          <t>Ｈ21年度までに着手したもの</t>
        </r>
      </text>
    </comment>
    <comment ref="E45" authorId="0">
      <text>
        <r>
          <rPr>
            <b/>
            <sz val="9"/>
            <color indexed="81"/>
            <rFont val="ＭＳ Ｐゴシック"/>
            <family val="3"/>
            <charset val="128"/>
          </rPr>
          <t>Ｈ21年度までに着手したもの</t>
        </r>
        <r>
          <rPr>
            <sz val="9"/>
            <color indexed="81"/>
            <rFont val="ＭＳ Ｐゴシック"/>
            <family val="3"/>
            <charset val="128"/>
          </rPr>
          <t xml:space="preserve">
</t>
        </r>
      </text>
    </comment>
    <comment ref="E53" authorId="0">
      <text>
        <r>
          <rPr>
            <b/>
            <sz val="9"/>
            <color indexed="81"/>
            <rFont val="ＭＳ Ｐゴシック"/>
            <family val="3"/>
            <charset val="128"/>
          </rPr>
          <t>Ｈ21年度までに着手したもの</t>
        </r>
        <r>
          <rPr>
            <sz val="9"/>
            <color indexed="81"/>
            <rFont val="ＭＳ Ｐゴシック"/>
            <family val="3"/>
            <charset val="128"/>
          </rPr>
          <t xml:space="preserve">
</t>
        </r>
      </text>
    </comment>
    <comment ref="D74" authorId="0">
      <text>
        <r>
          <rPr>
            <b/>
            <sz val="9"/>
            <color indexed="81"/>
            <rFont val="ＭＳ Ｐゴシック"/>
            <family val="3"/>
            <charset val="128"/>
          </rPr>
          <t>Ｈ21年度までに提出した計画に係るもの</t>
        </r>
      </text>
    </comment>
  </commentList>
</comments>
</file>

<file path=xl/comments12.xml><?xml version="1.0" encoding="utf-8"?>
<comments xmlns="http://schemas.openxmlformats.org/spreadsheetml/2006/main">
  <authors>
    <author>okayamaken</author>
  </authors>
  <commentList>
    <comment ref="E30" authorId="0">
      <text>
        <r>
          <rPr>
            <b/>
            <sz val="9"/>
            <color indexed="81"/>
            <rFont val="ＭＳ Ｐゴシック"/>
            <family val="3"/>
            <charset val="128"/>
          </rPr>
          <t>Ｈ21年度までに着手したもの</t>
        </r>
      </text>
    </comment>
    <comment ref="E45" authorId="0">
      <text>
        <r>
          <rPr>
            <b/>
            <sz val="9"/>
            <color indexed="81"/>
            <rFont val="ＭＳ Ｐゴシック"/>
            <family val="3"/>
            <charset val="128"/>
          </rPr>
          <t>Ｈ21年度までに着手したもの</t>
        </r>
        <r>
          <rPr>
            <sz val="9"/>
            <color indexed="81"/>
            <rFont val="ＭＳ Ｐゴシック"/>
            <family val="3"/>
            <charset val="128"/>
          </rPr>
          <t xml:space="preserve">
</t>
        </r>
      </text>
    </comment>
    <comment ref="E53" authorId="0">
      <text>
        <r>
          <rPr>
            <b/>
            <sz val="9"/>
            <color indexed="81"/>
            <rFont val="ＭＳ Ｐゴシック"/>
            <family val="3"/>
            <charset val="128"/>
          </rPr>
          <t>Ｈ21年度までに着手したもの</t>
        </r>
        <r>
          <rPr>
            <sz val="9"/>
            <color indexed="81"/>
            <rFont val="ＭＳ Ｐゴシック"/>
            <family val="3"/>
            <charset val="128"/>
          </rPr>
          <t xml:space="preserve">
</t>
        </r>
      </text>
    </comment>
    <comment ref="D74" authorId="0">
      <text>
        <r>
          <rPr>
            <b/>
            <sz val="9"/>
            <color indexed="81"/>
            <rFont val="ＭＳ Ｐゴシック"/>
            <family val="3"/>
            <charset val="128"/>
          </rPr>
          <t>Ｈ21年度までに提出した計画に係るもの</t>
        </r>
      </text>
    </comment>
  </commentList>
</comments>
</file>

<file path=xl/comments13.xml><?xml version="1.0" encoding="utf-8"?>
<comments xmlns="http://schemas.openxmlformats.org/spreadsheetml/2006/main">
  <authors>
    <author>okayamaken</author>
  </authors>
  <commentList>
    <comment ref="E30" authorId="0">
      <text>
        <r>
          <rPr>
            <b/>
            <sz val="9"/>
            <color indexed="81"/>
            <rFont val="ＭＳ Ｐゴシック"/>
            <family val="3"/>
            <charset val="128"/>
          </rPr>
          <t>Ｈ21年度までに着手したもの</t>
        </r>
      </text>
    </comment>
    <comment ref="E45" authorId="0">
      <text>
        <r>
          <rPr>
            <b/>
            <sz val="9"/>
            <color indexed="81"/>
            <rFont val="ＭＳ Ｐゴシック"/>
            <family val="3"/>
            <charset val="128"/>
          </rPr>
          <t>Ｈ21年度までに着手したもの</t>
        </r>
        <r>
          <rPr>
            <sz val="9"/>
            <color indexed="81"/>
            <rFont val="ＭＳ Ｐゴシック"/>
            <family val="3"/>
            <charset val="128"/>
          </rPr>
          <t xml:space="preserve">
</t>
        </r>
      </text>
    </comment>
    <comment ref="E53" authorId="0">
      <text>
        <r>
          <rPr>
            <b/>
            <sz val="9"/>
            <color indexed="81"/>
            <rFont val="ＭＳ Ｐゴシック"/>
            <family val="3"/>
            <charset val="128"/>
          </rPr>
          <t>Ｈ21年度までに着手したもの</t>
        </r>
        <r>
          <rPr>
            <sz val="9"/>
            <color indexed="81"/>
            <rFont val="ＭＳ Ｐゴシック"/>
            <family val="3"/>
            <charset val="128"/>
          </rPr>
          <t xml:space="preserve">
</t>
        </r>
      </text>
    </comment>
    <comment ref="D74" authorId="0">
      <text>
        <r>
          <rPr>
            <b/>
            <sz val="9"/>
            <color indexed="81"/>
            <rFont val="ＭＳ Ｐゴシック"/>
            <family val="3"/>
            <charset val="128"/>
          </rPr>
          <t>Ｈ21年度までに提出した計画に係るもの</t>
        </r>
      </text>
    </comment>
  </commentList>
</comments>
</file>

<file path=xl/comments14.xml><?xml version="1.0" encoding="utf-8"?>
<comments xmlns="http://schemas.openxmlformats.org/spreadsheetml/2006/main">
  <authors>
    <author>okayamaken</author>
  </authors>
  <commentList>
    <comment ref="E30" authorId="0">
      <text>
        <r>
          <rPr>
            <b/>
            <sz val="9"/>
            <color indexed="81"/>
            <rFont val="ＭＳ Ｐゴシック"/>
            <family val="3"/>
            <charset val="128"/>
          </rPr>
          <t>Ｈ21年度までに着手したもの</t>
        </r>
      </text>
    </comment>
    <comment ref="E45" authorId="0">
      <text>
        <r>
          <rPr>
            <b/>
            <sz val="9"/>
            <color indexed="81"/>
            <rFont val="ＭＳ Ｐゴシック"/>
            <family val="3"/>
            <charset val="128"/>
          </rPr>
          <t>Ｈ21年度までに着手したもの</t>
        </r>
        <r>
          <rPr>
            <sz val="9"/>
            <color indexed="81"/>
            <rFont val="ＭＳ Ｐゴシック"/>
            <family val="3"/>
            <charset val="128"/>
          </rPr>
          <t xml:space="preserve">
</t>
        </r>
      </text>
    </comment>
    <comment ref="E53" authorId="0">
      <text>
        <r>
          <rPr>
            <b/>
            <sz val="9"/>
            <color indexed="81"/>
            <rFont val="ＭＳ Ｐゴシック"/>
            <family val="3"/>
            <charset val="128"/>
          </rPr>
          <t>Ｈ21年度までに着手したもの</t>
        </r>
        <r>
          <rPr>
            <sz val="9"/>
            <color indexed="81"/>
            <rFont val="ＭＳ Ｐゴシック"/>
            <family val="3"/>
            <charset val="128"/>
          </rPr>
          <t xml:space="preserve">
</t>
        </r>
      </text>
    </comment>
    <comment ref="D74" authorId="0">
      <text>
        <r>
          <rPr>
            <b/>
            <sz val="9"/>
            <color indexed="81"/>
            <rFont val="ＭＳ Ｐゴシック"/>
            <family val="3"/>
            <charset val="128"/>
          </rPr>
          <t>Ｈ21年度までに提出した計画に係るもの</t>
        </r>
      </text>
    </comment>
  </commentList>
</comments>
</file>

<file path=xl/comments15.xml><?xml version="1.0" encoding="utf-8"?>
<comments xmlns="http://schemas.openxmlformats.org/spreadsheetml/2006/main">
  <authors>
    <author>okayamaken</author>
  </authors>
  <commentList>
    <comment ref="E30" authorId="0">
      <text>
        <r>
          <rPr>
            <b/>
            <sz val="9"/>
            <color indexed="81"/>
            <rFont val="ＭＳ Ｐゴシック"/>
            <family val="3"/>
            <charset val="128"/>
          </rPr>
          <t>Ｈ21年度までに着手したもの</t>
        </r>
      </text>
    </comment>
    <comment ref="E45" authorId="0">
      <text>
        <r>
          <rPr>
            <b/>
            <sz val="9"/>
            <color indexed="81"/>
            <rFont val="ＭＳ Ｐゴシック"/>
            <family val="3"/>
            <charset val="128"/>
          </rPr>
          <t>Ｈ21年度までに着手したもの</t>
        </r>
        <r>
          <rPr>
            <sz val="9"/>
            <color indexed="81"/>
            <rFont val="ＭＳ Ｐゴシック"/>
            <family val="3"/>
            <charset val="128"/>
          </rPr>
          <t xml:space="preserve">
</t>
        </r>
      </text>
    </comment>
    <comment ref="E53" authorId="0">
      <text>
        <r>
          <rPr>
            <b/>
            <sz val="9"/>
            <color indexed="81"/>
            <rFont val="ＭＳ Ｐゴシック"/>
            <family val="3"/>
            <charset val="128"/>
          </rPr>
          <t>Ｈ21年度までに着手したもの</t>
        </r>
        <r>
          <rPr>
            <sz val="9"/>
            <color indexed="81"/>
            <rFont val="ＭＳ Ｐゴシック"/>
            <family val="3"/>
            <charset val="128"/>
          </rPr>
          <t xml:space="preserve">
</t>
        </r>
      </text>
    </comment>
    <comment ref="D74" authorId="0">
      <text>
        <r>
          <rPr>
            <b/>
            <sz val="9"/>
            <color indexed="81"/>
            <rFont val="ＭＳ Ｐゴシック"/>
            <family val="3"/>
            <charset val="128"/>
          </rPr>
          <t>Ｈ21年度までに提出した計画に係るもの</t>
        </r>
      </text>
    </comment>
  </commentList>
</comments>
</file>

<file path=xl/comments16.xml><?xml version="1.0" encoding="utf-8"?>
<comments xmlns="http://schemas.openxmlformats.org/spreadsheetml/2006/main">
  <authors>
    <author>oka-242-83</author>
  </authors>
  <commentList>
    <comment ref="D36" authorId="0">
      <text>
        <r>
          <rPr>
            <sz val="9"/>
            <color indexed="81"/>
            <rFont val="ＭＳ Ｐゴシック"/>
            <family val="3"/>
            <charset val="128"/>
          </rPr>
          <t>H24年度までの緊急防災・減災事業債（補助・直轄分　算入率80％）を含んだ合計額
　※H25年度以降同意等債は単独分のみ</t>
        </r>
      </text>
    </comment>
  </commentList>
</comments>
</file>

<file path=xl/comments17.xml><?xml version="1.0" encoding="utf-8"?>
<comments xmlns="http://schemas.openxmlformats.org/spreadsheetml/2006/main">
  <authors>
    <author>oka-242-83</author>
  </authors>
  <commentList>
    <comment ref="B40" authorId="0">
      <text>
        <r>
          <rPr>
            <b/>
            <sz val="9"/>
            <color indexed="81"/>
            <rFont val="ＭＳ Ｐゴシック"/>
            <family val="3"/>
            <charset val="128"/>
          </rPr>
          <t>一 　民間資金等の活用による公共施設等の整備等の促進に関する法律 （平成十一年法律第百十七号）第二条第四項 に規定する選定事業に係る経費の支出のうち、公共施設又は公用施設の建設事業費及び公共用若しくは公用に供する土地又はその代替地としてあらかじめ取得する土地の購入費（当該土地に関する所有権以外の権利を取得するために要する経費を含む。）に係るもの</t>
        </r>
      </text>
    </comment>
    <comment ref="B41" authorId="0">
      <text>
        <r>
          <rPr>
            <b/>
            <sz val="9"/>
            <color indexed="81"/>
            <rFont val="ＭＳ Ｐゴシック"/>
            <family val="3"/>
            <charset val="128"/>
          </rPr>
          <t>二 　大規模な宅地開発又は住宅建設に関連して地方公共団体に代わって独立行政法人都市再生機構（中小企業金融公庫法及び独立行政法人中小企業基盤整備機構法 の一部を改正する法律（平成十六年法律第三十五号）附則第三条第一項 の規定により解散した旧地域振興整備公団、独立行政法人都市再生機構法 （平成十五年法律第百号）附則第四条第一項 の規定により解散した旧都市基盤整備公団、同法 附則第十八条 の規定による廃止前の都市基盤整備公団法（平成十一年法律第七十六号）附則第六条第一項 の規定により解散した旧住宅・都市整備公団並びに同法 附則第十七条 の規定による廃止前の住宅・都市整備公団法（昭和五十六年法律第四十八号）附則第六条第一項 の規定により解散した旧日本住宅公団及び同法 附則第七条第一項 の規定により解散した旧宅地開発公団を含む。）又は独立行政法人住宅金融支援機構法 （平成十七年法律第八十二号）附則第三条 の規定により解散した旧住宅金融公庫の宅造融資を受けた者が行う公共施設又は公用施設の建設に要する費用のうち地方公共団体が負担する費用（割賦支払の方法によるものに限る。）に係る経費の支出</t>
        </r>
      </text>
    </comment>
    <comment ref="B42" authorId="0">
      <text>
        <r>
          <rPr>
            <b/>
            <sz val="9"/>
            <color indexed="81"/>
            <rFont val="ＭＳ Ｐゴシック"/>
            <family val="3"/>
            <charset val="128"/>
          </rPr>
          <t>三 　次に掲げる事業に対する負担金に係る経費の支出
イ　土地改良法 （昭和二十四年法律第百九十五号）第八十五条 に規定する国営土地改良事業
ロ　独立行政法人森林総合研究所（独立行政法人緑資源機構法を廃止する法律（平成二十年法律第八号）による廃止前の独立行政法人緑資源機構、独立行政法人緑資源機構法を廃止する法律による廃止前の独立行政法人緑資源機構法（平成十四年法律第百三十号）附則第四条第一項の規定により解散した旧緑資源公団、森林開発公団法の一部を改正する法律（平成十一年法律第七十号）附則第二条の規定により緑資源公団となった旧森林開発公団、同法 附則第三条第一項 の規定により解散した旧農用地整備公団及び農用地開発公団法の一部を改正する法律（昭和六十三年法律第四十四号）附則第二条 の規定により農用地整備公団となった旧農用地開発公団を含む。）、独立行政法人水資源機構（独立行政法人水資源機構法 （平成十四年法律第百八十二号）附則第二条第一項 の規定により解散した旧水資源開発公団を含む。第十二条第四号において同じ。）及び独立行政法人環境再生保全機構（独立行政法人環境再生保全機構法（平成十五年法律第四十三号）附則第四条第一項の規定により解散した旧環境事業団及び公害防止事業団法の一部を改正する法律（平成四年法律第三十九号）附則第二条の規定により環境事業団となった旧公害防止事業団を含む。）の行う事業</t>
        </r>
      </text>
    </comment>
    <comment ref="B43" authorId="0">
      <text>
        <r>
          <rPr>
            <b/>
            <sz val="9"/>
            <color indexed="81"/>
            <rFont val="ＭＳ Ｐゴシック"/>
            <family val="3"/>
            <charset val="128"/>
          </rPr>
          <t>四 　地方公務員等共済組合法 （昭和三十七年法律第百五十二号）第三条 に規定する地方公務員共済組合が建設する地方公務員に貸与する宿舎その他の施設の無償譲渡を受けるため、地方公務員共済組合に支払う賃借料に係る経費の支出</t>
        </r>
      </text>
    </comment>
    <comment ref="B44" authorId="0">
      <text>
        <r>
          <rPr>
            <b/>
            <sz val="9"/>
            <color indexed="81"/>
            <rFont val="ＭＳ Ｐゴシック"/>
            <family val="3"/>
            <charset val="128"/>
          </rPr>
          <t>五 　社会福祉法人が施設の建設に要する資金に充てるために借り入れた借入金の償還に要する費用の補助に係る経費の支出</t>
        </r>
      </text>
    </comment>
    <comment ref="B45" authorId="0">
      <text>
        <r>
          <rPr>
            <b/>
            <sz val="9"/>
            <color indexed="81"/>
            <rFont val="ＭＳ Ｐゴシック"/>
            <family val="3"/>
            <charset val="128"/>
          </rPr>
          <t>六 　地方公共団体が当該地方公共団体以外の者の債務について損失補償又は保証をしていた場合における当該損失補償又は保証に係る債務の履行に要する経費の支出</t>
        </r>
      </text>
    </comment>
    <comment ref="B46" authorId="0">
      <text>
        <r>
          <rPr>
            <b/>
            <sz val="9"/>
            <color indexed="81"/>
            <rFont val="ＭＳ Ｐゴシック"/>
            <family val="3"/>
            <charset val="128"/>
          </rPr>
          <t>七 　地方公共団体が当該地方公共団体以外の者の債務を引き受けた場合における当該債務の履行に要する経費の支出</t>
        </r>
      </text>
    </comment>
    <comment ref="B47" authorId="0">
      <text>
        <r>
          <rPr>
            <b/>
            <sz val="9"/>
            <color indexed="81"/>
            <rFont val="ＭＳ Ｐゴシック"/>
            <family val="3"/>
            <charset val="128"/>
          </rPr>
          <t>八 　前各号に掲げるもののほか、これらに準ずるものとして総務大臣が認める経費の支出</t>
        </r>
      </text>
    </comment>
    <comment ref="B48" authorId="0">
      <text>
        <r>
          <rPr>
            <b/>
            <sz val="9"/>
            <color indexed="81"/>
            <rFont val="ＭＳ Ｐゴシック"/>
            <family val="3"/>
            <charset val="128"/>
          </rPr>
          <t>四 　地方自治法第二百十四条 に規定する債務負担行為に基づく支出のうち、法第五条 各号に規定する経費の支出で総務省令で定めるもの及び利子補給に要する経費の支出</t>
        </r>
      </text>
    </comment>
  </commentList>
</comments>
</file>

<file path=xl/comments2.xml><?xml version="1.0" encoding="utf-8"?>
<comments xmlns="http://schemas.openxmlformats.org/spreadsheetml/2006/main">
  <authors>
    <author>oka-242-83</author>
  </authors>
  <commentList>
    <comment ref="B3" authorId="0">
      <text>
        <r>
          <rPr>
            <b/>
            <sz val="9"/>
            <color indexed="81"/>
            <rFont val="ＭＳ Ｐゴシック"/>
            <family val="3"/>
            <charset val="128"/>
          </rPr>
          <t>《参考》地方自治法（抄）
●第二条
第１４項 　</t>
        </r>
        <r>
          <rPr>
            <sz val="9"/>
            <color indexed="81"/>
            <rFont val="ＭＳ Ｐゴシック"/>
            <family val="3"/>
            <charset val="128"/>
          </rPr>
          <t>地方公共団体は、その事務を処理するに当つては、住民の福祉の増進に努めるとともに、最少の経費で最大の効果を挙げるようにしなければならない。</t>
        </r>
        <r>
          <rPr>
            <b/>
            <sz val="9"/>
            <color indexed="81"/>
            <rFont val="ＭＳ Ｐゴシック"/>
            <family val="3"/>
            <charset val="128"/>
          </rPr>
          <t xml:space="preserve">
第１５項 　</t>
        </r>
        <r>
          <rPr>
            <sz val="9"/>
            <color indexed="81"/>
            <rFont val="ＭＳ Ｐゴシック"/>
            <family val="3"/>
            <charset val="128"/>
          </rPr>
          <t>地方公共団体は、常にその組織及び運営の合理化に努めるとともに、他の地方公共団体に協力を求めてその規模の適正化を図らなければならない</t>
        </r>
        <r>
          <rPr>
            <b/>
            <sz val="9"/>
            <color indexed="81"/>
            <rFont val="ＭＳ Ｐゴシック"/>
            <family val="3"/>
            <charset val="128"/>
          </rPr>
          <t>。
●第百五十八条</t>
        </r>
        <r>
          <rPr>
            <sz val="9"/>
            <color indexed="81"/>
            <rFont val="ＭＳ Ｐゴシック"/>
            <family val="3"/>
            <charset val="128"/>
          </rPr>
          <t xml:space="preserve"> 　
</t>
        </r>
        <r>
          <rPr>
            <b/>
            <sz val="9"/>
            <color indexed="81"/>
            <rFont val="ＭＳ Ｐゴシック"/>
            <family val="3"/>
            <charset val="128"/>
          </rPr>
          <t>第１項</t>
        </r>
        <r>
          <rPr>
            <sz val="9"/>
            <color indexed="81"/>
            <rFont val="ＭＳ Ｐゴシック"/>
            <family val="3"/>
            <charset val="128"/>
          </rPr>
          <t xml:space="preserve">　普通地方公共団体の長は、その権限に属する事務を分掌させるため、必要な内部組織を設けることができる。この場合において、当該普通地方公共団体の長の直近下位の内部組織の設置及びその分掌する事務については、条例で定めるものとする。
</t>
        </r>
        <r>
          <rPr>
            <b/>
            <sz val="9"/>
            <color indexed="81"/>
            <rFont val="ＭＳ Ｐゴシック"/>
            <family val="3"/>
            <charset val="128"/>
          </rPr>
          <t>第２項</t>
        </r>
        <r>
          <rPr>
            <sz val="9"/>
            <color indexed="81"/>
            <rFont val="ＭＳ Ｐゴシック"/>
            <family val="3"/>
            <charset val="128"/>
          </rPr>
          <t xml:space="preserve"> 　普通地方公共団体の長は、前項の内部組織の編成に当たつては、当該普通地方公共団体の事務及び事業の運営が簡素かつ効率的なものとなるよう十分配慮しなければならない。</t>
        </r>
      </text>
    </comment>
    <comment ref="D3" authorId="0">
      <text>
        <r>
          <rPr>
            <b/>
            <sz val="9"/>
            <color indexed="81"/>
            <rFont val="ＭＳ Ｐゴシック"/>
            <family val="3"/>
            <charset val="128"/>
          </rPr>
          <t>《参考》地方自治法（抄）
●第二条
第１４項 　</t>
        </r>
        <r>
          <rPr>
            <sz val="9"/>
            <color indexed="81"/>
            <rFont val="ＭＳ Ｐゴシック"/>
            <family val="3"/>
            <charset val="128"/>
          </rPr>
          <t>地方公共団体は、その事務を処理するに当つては、住民の福祉の増進に努めるとともに、最少の経費で最大の効果を挙げるようにしなければならない。</t>
        </r>
        <r>
          <rPr>
            <b/>
            <sz val="9"/>
            <color indexed="81"/>
            <rFont val="ＭＳ Ｐゴシック"/>
            <family val="3"/>
            <charset val="128"/>
          </rPr>
          <t xml:space="preserve">
第１５項 　</t>
        </r>
        <r>
          <rPr>
            <sz val="9"/>
            <color indexed="81"/>
            <rFont val="ＭＳ Ｐゴシック"/>
            <family val="3"/>
            <charset val="128"/>
          </rPr>
          <t>地方公共団体は、常にその組織及び運営の合理化に努めるとともに、他の地方公共団体に協力を求めてその規模の適正化を図らなければならない</t>
        </r>
        <r>
          <rPr>
            <b/>
            <sz val="9"/>
            <color indexed="81"/>
            <rFont val="ＭＳ Ｐゴシック"/>
            <family val="3"/>
            <charset val="128"/>
          </rPr>
          <t>。
●第百五十八条</t>
        </r>
        <r>
          <rPr>
            <sz val="9"/>
            <color indexed="81"/>
            <rFont val="ＭＳ Ｐゴシック"/>
            <family val="3"/>
            <charset val="128"/>
          </rPr>
          <t xml:space="preserve"> 　
</t>
        </r>
        <r>
          <rPr>
            <b/>
            <sz val="9"/>
            <color indexed="81"/>
            <rFont val="ＭＳ Ｐゴシック"/>
            <family val="3"/>
            <charset val="128"/>
          </rPr>
          <t>第１項</t>
        </r>
        <r>
          <rPr>
            <sz val="9"/>
            <color indexed="81"/>
            <rFont val="ＭＳ Ｐゴシック"/>
            <family val="3"/>
            <charset val="128"/>
          </rPr>
          <t xml:space="preserve">　普通地方公共団体の長は、その権限に属する事務を分掌させるため、必要な内部組織を設けることができる。この場合において、当該普通地方公共団体の長の直近下位の内部組織の設置及びその分掌する事務については、条例で定めるものとする。
</t>
        </r>
        <r>
          <rPr>
            <b/>
            <sz val="9"/>
            <color indexed="81"/>
            <rFont val="ＭＳ Ｐゴシック"/>
            <family val="3"/>
            <charset val="128"/>
          </rPr>
          <t>第２項</t>
        </r>
        <r>
          <rPr>
            <sz val="9"/>
            <color indexed="81"/>
            <rFont val="ＭＳ Ｐゴシック"/>
            <family val="3"/>
            <charset val="128"/>
          </rPr>
          <t xml:space="preserve"> 　普通地方公共団体の長は、前項の内部組織の編成に当たつては、当該普通地方公共団体の事務及び事業の運営が簡素かつ効率的なものとなるよう十分配慮しなければならない。</t>
        </r>
      </text>
    </comment>
    <comment ref="B8" authorId="0">
      <text>
        <r>
          <rPr>
            <b/>
            <sz val="9"/>
            <color indexed="81"/>
            <rFont val="ＭＳ Ｐゴシック"/>
            <family val="3"/>
            <charset val="128"/>
          </rPr>
          <t>《参考》地方財政法（抄）
●第四条 　
第２項 　</t>
        </r>
        <r>
          <rPr>
            <sz val="9"/>
            <color indexed="81"/>
            <rFont val="ＭＳ Ｐゴシック"/>
            <family val="3"/>
            <charset val="128"/>
          </rPr>
          <t>地方公共団体の収入は、適実且つ厳正に、これを確保しなければならない。</t>
        </r>
      </text>
    </comment>
    <comment ref="B24" authorId="0">
      <text>
        <r>
          <rPr>
            <b/>
            <sz val="9"/>
            <color indexed="81"/>
            <rFont val="ＭＳ Ｐゴシック"/>
            <family val="3"/>
            <charset val="128"/>
          </rPr>
          <t>《参考》地方財政法（抄）
●第四条
第１項　</t>
        </r>
        <r>
          <rPr>
            <sz val="9"/>
            <color indexed="81"/>
            <rFont val="ＭＳ Ｐゴシック"/>
            <family val="3"/>
            <charset val="128"/>
          </rPr>
          <t>地方公共団体の経費は、その目的を達成するための必要且つ最少の限度をこえて、これを支出してはならない。</t>
        </r>
      </text>
    </comment>
    <comment ref="B48" authorId="0">
      <text>
        <r>
          <rPr>
            <b/>
            <sz val="9"/>
            <color indexed="81"/>
            <rFont val="ＭＳ Ｐゴシック"/>
            <family val="3"/>
            <charset val="128"/>
          </rPr>
          <t>《参考》地方財政法（抄）
●第四条
第１項　</t>
        </r>
        <r>
          <rPr>
            <sz val="9"/>
            <color indexed="81"/>
            <rFont val="ＭＳ Ｐゴシック"/>
            <family val="3"/>
            <charset val="128"/>
          </rPr>
          <t>地方公共団体の経費は、その目的を達成するための必要且つ最少の限度をこえて、これを支出してはならない。</t>
        </r>
      </text>
    </comment>
  </commentList>
</comments>
</file>

<file path=xl/comments3.xml><?xml version="1.0" encoding="utf-8"?>
<comments xmlns="http://schemas.openxmlformats.org/spreadsheetml/2006/main">
  <authors>
    <author xml:space="preserve"> </author>
  </authors>
  <commentList>
    <comment ref="D5" authorId="0">
      <text>
        <r>
          <rPr>
            <b/>
            <sz val="9"/>
            <color indexed="81"/>
            <rFont val="ＭＳ Ｐゴシック"/>
            <family val="3"/>
            <charset val="128"/>
          </rPr>
          <t>地方税 :</t>
        </r>
        <r>
          <rPr>
            <sz val="9"/>
            <color indexed="81"/>
            <rFont val="ＭＳ Ｐゴシック"/>
            <family val="3"/>
            <charset val="128"/>
          </rPr>
          <t>資料１「市町村税一覧」の数値</t>
        </r>
      </text>
    </comment>
    <comment ref="D9" authorId="0">
      <text>
        <r>
          <rPr>
            <sz val="9"/>
            <color indexed="81"/>
            <rFont val="ＭＳ Ｐゴシック"/>
            <family val="3"/>
            <charset val="128"/>
          </rPr>
          <t>地方揮発油譲与税、地方道路譲与税、石油ガス譲与税、
特別とん譲与税、自動車重量譲与税、航空機燃料譲与税</t>
        </r>
      </text>
    </comment>
    <comment ref="D10" authorId="0">
      <text>
        <r>
          <rPr>
            <b/>
            <sz val="9"/>
            <color indexed="81"/>
            <rFont val="ＭＳ Ｐゴシック"/>
            <family val="3"/>
            <charset val="128"/>
          </rPr>
          <t>交付金:</t>
        </r>
        <r>
          <rPr>
            <sz val="9"/>
            <color indexed="81"/>
            <rFont val="ＭＳ Ｐゴシック"/>
            <family val="3"/>
            <charset val="128"/>
          </rPr>
          <t>利子割交付金、配当割交付金、株式等譲渡所得割交付金、地方消費税交付金、ゴルフ場利用税交付金、
自動車取得税交付金、特別地方消費税交付金、軽油引取税交付金、交通安全対策特別交付金</t>
        </r>
      </text>
    </comment>
    <comment ref="D11" authorId="0">
      <text>
        <r>
          <rPr>
            <b/>
            <sz val="9"/>
            <color indexed="81"/>
            <rFont val="ＭＳ Ｐゴシック"/>
            <family val="3"/>
            <charset val="128"/>
          </rPr>
          <t>地方特例交付金</t>
        </r>
        <r>
          <rPr>
            <sz val="9"/>
            <color indexed="81"/>
            <rFont val="ＭＳ Ｐゴシック"/>
            <family val="3"/>
            <charset val="128"/>
          </rPr>
          <t>：
児童手当及び子ども手当特例交付金（Ｈ23年度で終了）
減収補塡特例交付金</t>
        </r>
      </text>
    </comment>
    <comment ref="C13" authorId="0">
      <text>
        <r>
          <rPr>
            <b/>
            <sz val="9"/>
            <color indexed="81"/>
            <rFont val="ＭＳ Ｐゴシック"/>
            <family val="3"/>
            <charset val="128"/>
          </rPr>
          <t>普通交付税 :</t>
        </r>
        <r>
          <rPr>
            <sz val="9"/>
            <color indexed="81"/>
            <rFont val="ＭＳ Ｐゴシック"/>
            <family val="3"/>
            <charset val="128"/>
          </rPr>
          <t xml:space="preserve">
資料２「普通交付税一覧」の数値</t>
        </r>
      </text>
    </comment>
    <comment ref="D16" authorId="0">
      <text>
        <r>
          <rPr>
            <b/>
            <sz val="9"/>
            <color indexed="81"/>
            <rFont val="ＭＳ Ｐゴシック"/>
            <family val="3"/>
            <charset val="128"/>
          </rPr>
          <t>使用料・手数料 :</t>
        </r>
        <r>
          <rPr>
            <sz val="9"/>
            <color indexed="81"/>
            <rFont val="ＭＳ Ｐゴシック"/>
            <family val="3"/>
            <charset val="128"/>
          </rPr>
          <t xml:space="preserve">
資料３「使用料・手数料・財産収入内訳」の数値</t>
        </r>
      </text>
    </comment>
    <comment ref="D20" authorId="0">
      <text>
        <r>
          <rPr>
            <b/>
            <sz val="9"/>
            <color indexed="81"/>
            <rFont val="ＭＳ Ｐゴシック"/>
            <family val="3"/>
            <charset val="128"/>
          </rPr>
          <t>財産収入 :</t>
        </r>
        <r>
          <rPr>
            <sz val="9"/>
            <color indexed="81"/>
            <rFont val="ＭＳ Ｐゴシック"/>
            <family val="3"/>
            <charset val="128"/>
          </rPr>
          <t xml:space="preserve">
資料３「使用料・手数料・財産収入内訳」の数値</t>
        </r>
      </text>
    </comment>
  </commentList>
</comments>
</file>

<file path=xl/comments4.xml><?xml version="1.0" encoding="utf-8"?>
<comments xmlns="http://schemas.openxmlformats.org/spreadsheetml/2006/main">
  <authors>
    <author xml:space="preserve"> </author>
  </authors>
  <commentList>
    <comment ref="C9" authorId="0">
      <text>
        <r>
          <rPr>
            <b/>
            <sz val="8"/>
            <color indexed="81"/>
            <rFont val="ＭＳ Ｐゴシック"/>
            <family val="3"/>
            <charset val="128"/>
          </rPr>
          <t>元利償還金</t>
        </r>
        <r>
          <rPr>
            <sz val="8"/>
            <color indexed="81"/>
            <rFont val="ＭＳ Ｐゴシック"/>
            <family val="3"/>
            <charset val="128"/>
          </rPr>
          <t>：
①公営企業債分除く。
②満期一括償還地方債の元金（＝減債基金積立額）除く。
③満期一括償還地方債の利子のうち減債基金運用利子等充当分除く。</t>
        </r>
      </text>
    </comment>
    <comment ref="F10" authorId="0">
      <text>
        <r>
          <rPr>
            <b/>
            <sz val="8"/>
            <color indexed="81"/>
            <rFont val="ＭＳ Ｐゴシック"/>
            <family val="3"/>
            <charset val="128"/>
          </rPr>
          <t>繰上償還額 :</t>
        </r>
        <r>
          <rPr>
            <sz val="8"/>
            <color indexed="81"/>
            <rFont val="ＭＳ Ｐゴシック"/>
            <family val="3"/>
            <charset val="128"/>
          </rPr>
          <t xml:space="preserve">
資料４「繰上償還予定事業債内訳等の調」から転記</t>
        </r>
      </text>
    </comment>
    <comment ref="D12" authorId="0">
      <text>
        <r>
          <rPr>
            <sz val="8"/>
            <color indexed="81"/>
            <rFont val="ＭＳ Ｐゴシック"/>
            <family val="3"/>
            <charset val="128"/>
          </rPr>
          <t>償還期間30年の元金均等年賦償還により、償還する場合の1年当たりの元金償還金相当額</t>
        </r>
      </text>
    </comment>
    <comment ref="D15" authorId="0">
      <text>
        <r>
          <rPr>
            <sz val="8"/>
            <color indexed="81"/>
            <rFont val="ＭＳ Ｐゴシック"/>
            <family val="3"/>
            <charset val="128"/>
          </rPr>
          <t>PFI事業に係るもの、五省協定に係るもの、国営事業負担金、利子補給等</t>
        </r>
      </text>
    </comment>
    <comment ref="F17" authorId="0">
      <text>
        <r>
          <rPr>
            <sz val="8"/>
            <color indexed="81"/>
            <rFont val="ＭＳ Ｐゴシック"/>
            <family val="3"/>
            <charset val="128"/>
          </rPr>
          <t>繰上償還分除く。</t>
        </r>
      </text>
    </comment>
  </commentList>
</comments>
</file>

<file path=xl/comments5.xml><?xml version="1.0" encoding="utf-8"?>
<comments xmlns="http://schemas.openxmlformats.org/spreadsheetml/2006/main">
  <authors>
    <author>okayamaken</author>
  </authors>
  <commentList>
    <comment ref="G14" authorId="0">
      <text>
        <r>
          <rPr>
            <sz val="10"/>
            <color indexed="81"/>
            <rFont val="ＭＳ Ｐゴシック"/>
            <family val="3"/>
            <charset val="128"/>
          </rPr>
          <t>「調査表１」の基金現在高の数値以下であること。</t>
        </r>
      </text>
    </comment>
  </commentList>
</comments>
</file>

<file path=xl/comments6.xml><?xml version="1.0" encoding="utf-8"?>
<comments xmlns="http://schemas.openxmlformats.org/spreadsheetml/2006/main">
  <authors>
    <author xml:space="preserve"> </author>
    <author>oka-242-83</author>
  </authors>
  <commentList>
    <comment ref="F4" authorId="0">
      <text>
        <r>
          <rPr>
            <sz val="9"/>
            <color indexed="81"/>
            <rFont val="ＭＳ Ｐゴシック"/>
            <family val="3"/>
            <charset val="128"/>
          </rPr>
          <t>本年度算定額を記入
来年度以降は推計</t>
        </r>
      </text>
    </comment>
    <comment ref="I6" authorId="0">
      <text>
        <r>
          <rPr>
            <sz val="9"/>
            <color indexed="81"/>
            <rFont val="ＭＳ Ｐゴシック"/>
            <family val="3"/>
            <charset val="128"/>
          </rPr>
          <t>設定伸率とする。</t>
        </r>
      </text>
    </comment>
    <comment ref="I7" authorId="0">
      <text>
        <r>
          <rPr>
            <sz val="9"/>
            <color indexed="81"/>
            <rFont val="ＭＳ Ｐゴシック"/>
            <family val="3"/>
            <charset val="128"/>
          </rPr>
          <t>設定伸率とする</t>
        </r>
      </text>
    </comment>
    <comment ref="J11" authorId="0">
      <text>
        <r>
          <rPr>
            <b/>
            <sz val="9"/>
            <color indexed="81"/>
            <rFont val="ＭＳ Ｐゴシック"/>
            <family val="3"/>
            <charset val="128"/>
          </rPr>
          <t>公債費小計 :</t>
        </r>
        <r>
          <rPr>
            <sz val="9"/>
            <color indexed="81"/>
            <rFont val="ＭＳ Ｐゴシック"/>
            <family val="3"/>
            <charset val="128"/>
          </rPr>
          <t xml:space="preserve">
参考資料３の公債費分小計と一致する</t>
        </r>
      </text>
    </comment>
    <comment ref="E14" authorId="1">
      <text>
        <r>
          <rPr>
            <b/>
            <sz val="9"/>
            <color indexed="81"/>
            <rFont val="ＭＳ Ｐゴシック"/>
            <family val="3"/>
            <charset val="128"/>
          </rPr>
          <t>合併算定替縮減額</t>
        </r>
        <r>
          <rPr>
            <sz val="9"/>
            <color indexed="81"/>
            <rFont val="ＭＳ Ｐゴシック"/>
            <family val="3"/>
            <charset val="128"/>
          </rPr>
          <t xml:space="preserve">：
合併算定替の縮減により、基準財政需要額から落ちた額を記入する（合併団体のみ）
</t>
        </r>
        <r>
          <rPr>
            <sz val="8"/>
            <color indexed="81"/>
            <rFont val="ＭＳ Ｐゴシック"/>
            <family val="3"/>
            <charset val="128"/>
          </rPr>
          <t>※縮減初年度は１割減、翌年度以降は２割減、最終年度は１割減</t>
        </r>
      </text>
    </comment>
    <comment ref="E15" authorId="0">
      <text>
        <r>
          <rPr>
            <b/>
            <sz val="9"/>
            <color indexed="81"/>
            <rFont val="ＭＳ Ｐゴシック"/>
            <family val="3"/>
            <charset val="128"/>
          </rPr>
          <t>地方税収入見込額:</t>
        </r>
        <r>
          <rPr>
            <sz val="9"/>
            <color indexed="81"/>
            <rFont val="ＭＳ Ｐゴシック"/>
            <family val="3"/>
            <charset val="128"/>
          </rPr>
          <t xml:space="preserve">
市町村民税、固定資産税、軽自動車税、市町村たばこ税、特別土地保有税、事業所税、鉱産税</t>
        </r>
      </text>
    </comment>
    <comment ref="E16" authorId="0">
      <text>
        <r>
          <rPr>
            <b/>
            <sz val="9"/>
            <color indexed="81"/>
            <rFont val="ＭＳ Ｐゴシック"/>
            <family val="3"/>
            <charset val="128"/>
          </rPr>
          <t>利子割交付金等 :</t>
        </r>
        <r>
          <rPr>
            <sz val="9"/>
            <color indexed="81"/>
            <rFont val="ＭＳ Ｐゴシック"/>
            <family val="3"/>
            <charset val="128"/>
          </rPr>
          <t xml:space="preserve">
利子割交付金、配当割交付金、株式等譲渡所得割交付金、地方消費税交付金、
ゴルフ場利用税交付金、自動車取得税交付金
</t>
        </r>
        <r>
          <rPr>
            <sz val="9"/>
            <color indexed="10"/>
            <rFont val="ＭＳ ゴシック"/>
            <family val="3"/>
            <charset val="128"/>
          </rPr>
          <t>★地方消費税交付金のうち、平成26年度算定から追加された「</t>
        </r>
        <r>
          <rPr>
            <b/>
            <sz val="9"/>
            <color indexed="10"/>
            <rFont val="ＭＳ ゴシック"/>
            <family val="3"/>
            <charset val="128"/>
          </rPr>
          <t>引き上げ分</t>
        </r>
        <r>
          <rPr>
            <sz val="9"/>
            <color indexed="10"/>
            <rFont val="ＭＳ ゴシック"/>
            <family val="3"/>
            <charset val="128"/>
          </rPr>
          <t>」（100％算入＝
　留保財源なし）については、</t>
        </r>
        <r>
          <rPr>
            <b/>
            <u/>
            <sz val="9"/>
            <color indexed="10"/>
            <rFont val="ＭＳ ゴシック"/>
            <family val="3"/>
            <charset val="128"/>
          </rPr>
          <t>0.75で除した額を加算</t>
        </r>
        <r>
          <rPr>
            <sz val="9"/>
            <color indexed="10"/>
            <rFont val="ＭＳ ゴシック"/>
            <family val="3"/>
            <charset val="128"/>
          </rPr>
          <t>すること。
　（Ｅで交付金の総額に対して0.75を乗じることを踏まえた取扱い）</t>
        </r>
      </text>
    </comment>
    <comment ref="E22" authorId="1">
      <text>
        <r>
          <rPr>
            <b/>
            <sz val="9"/>
            <color indexed="81"/>
            <rFont val="ＭＳ Ｐゴシック"/>
            <family val="3"/>
            <charset val="128"/>
          </rPr>
          <t>低工法等による控除額</t>
        </r>
        <r>
          <rPr>
            <sz val="9"/>
            <color indexed="81"/>
            <rFont val="ＭＳ Ｐゴシック"/>
            <family val="3"/>
            <charset val="128"/>
          </rPr>
          <t xml:space="preserve">：
低開発地域工業開発促進法等による控除額及び交付税法第14条の2による控除額
</t>
        </r>
        <r>
          <rPr>
            <sz val="8"/>
            <color indexed="81"/>
            <rFont val="ＭＳ Ｐゴシック"/>
            <family val="3"/>
            <charset val="128"/>
          </rPr>
          <t>※国の施策による課税免除による減収については需要額から差し引くことで交付税で補塡される</t>
        </r>
      </text>
    </comment>
    <comment ref="F27" authorId="0">
      <text>
        <r>
          <rPr>
            <sz val="9"/>
            <color indexed="81"/>
            <rFont val="ＭＳ Ｐゴシック"/>
            <family val="3"/>
            <charset val="128"/>
          </rPr>
          <t>本年度算定額を記入
来年度以降は推計</t>
        </r>
      </text>
    </comment>
  </commentList>
</comments>
</file>

<file path=xl/comments7.xml><?xml version="1.0" encoding="utf-8"?>
<comments xmlns="http://schemas.openxmlformats.org/spreadsheetml/2006/main">
  <authors>
    <author xml:space="preserve"> </author>
  </authors>
  <commentList>
    <comment ref="G4" authorId="0">
      <text>
        <r>
          <rPr>
            <b/>
            <sz val="9"/>
            <color indexed="81"/>
            <rFont val="ＭＳ Ｐゴシック"/>
            <family val="3"/>
            <charset val="128"/>
          </rPr>
          <t>上段:</t>
        </r>
        <r>
          <rPr>
            <sz val="9"/>
            <color indexed="81"/>
            <rFont val="ＭＳ Ｐゴシック"/>
            <family val="3"/>
            <charset val="128"/>
          </rPr>
          <t xml:space="preserve">
繰上償還額</t>
        </r>
      </text>
    </comment>
    <comment ref="H5" authorId="0">
      <text>
        <r>
          <rPr>
            <b/>
            <sz val="9"/>
            <color indexed="81"/>
            <rFont val="ＭＳ Ｐゴシック"/>
            <family val="3"/>
            <charset val="128"/>
          </rPr>
          <t>下段:</t>
        </r>
        <r>
          <rPr>
            <sz val="9"/>
            <color indexed="81"/>
            <rFont val="ＭＳ Ｐゴシック"/>
            <family val="3"/>
            <charset val="128"/>
          </rPr>
          <t xml:space="preserve">
繰上償還に伴い削減される元利償還金</t>
        </r>
      </text>
    </comment>
  </commentList>
</comments>
</file>

<file path=xl/comments8.xml><?xml version="1.0" encoding="utf-8"?>
<comments xmlns="http://schemas.openxmlformats.org/spreadsheetml/2006/main">
  <authors>
    <author>okayamaken</author>
    <author xml:space="preserve"> </author>
  </authors>
  <commentList>
    <comment ref="D20" authorId="0">
      <text>
        <r>
          <rPr>
            <sz val="12"/>
            <color indexed="81"/>
            <rFont val="ＭＳ Ｐゴシック"/>
            <family val="3"/>
            <charset val="128"/>
          </rPr>
          <t>投資的事業に係るものを除くこと</t>
        </r>
      </text>
    </comment>
    <comment ref="D22" authorId="0">
      <text>
        <r>
          <rPr>
            <sz val="12"/>
            <color indexed="81"/>
            <rFont val="ＭＳ Ｐゴシック"/>
            <family val="3"/>
            <charset val="128"/>
          </rPr>
          <t>投資的事業に係るものを除くこと</t>
        </r>
        <r>
          <rPr>
            <sz val="9"/>
            <color indexed="81"/>
            <rFont val="ＭＳ Ｐゴシック"/>
            <family val="3"/>
            <charset val="128"/>
          </rPr>
          <t xml:space="preserve">
</t>
        </r>
      </text>
    </comment>
    <comment ref="D25" authorId="0">
      <text>
        <r>
          <rPr>
            <sz val="12"/>
            <color indexed="81"/>
            <rFont val="ＭＳ Ｐゴシック"/>
            <family val="3"/>
            <charset val="128"/>
          </rPr>
          <t>繰上償還の財源とするために減債基金を充てる場合にのみ計上すること</t>
        </r>
        <r>
          <rPr>
            <sz val="9"/>
            <color indexed="81"/>
            <rFont val="ＭＳ Ｐゴシック"/>
            <family val="3"/>
            <charset val="128"/>
          </rPr>
          <t xml:space="preserve">
</t>
        </r>
      </text>
    </comment>
    <comment ref="D26" authorId="0">
      <text>
        <r>
          <rPr>
            <sz val="12"/>
            <color indexed="81"/>
            <rFont val="ＭＳ Ｐゴシック"/>
            <family val="3"/>
            <charset val="128"/>
          </rPr>
          <t>純繰越金を計上すること:</t>
        </r>
        <r>
          <rPr>
            <sz val="9"/>
            <color indexed="81"/>
            <rFont val="ＭＳ Ｐゴシック"/>
            <family val="3"/>
            <charset val="128"/>
          </rPr>
          <t xml:space="preserve">
</t>
        </r>
      </text>
    </comment>
    <comment ref="D31" authorId="1">
      <text>
        <r>
          <rPr>
            <sz val="12"/>
            <color indexed="81"/>
            <rFont val="ＭＳ Ｐゴシック"/>
            <family val="3"/>
            <charset val="128"/>
          </rPr>
          <t>臨時財政対策債などを計上すること（投資的経費を除く。）</t>
        </r>
      </text>
    </comment>
  </commentList>
</comments>
</file>

<file path=xl/comments9.xml><?xml version="1.0" encoding="utf-8"?>
<comments xmlns="http://schemas.openxmlformats.org/spreadsheetml/2006/main">
  <authors>
    <author xml:space="preserve"> </author>
  </authors>
  <commentList>
    <comment ref="Q21" authorId="0">
      <text>
        <r>
          <rPr>
            <b/>
            <sz val="9"/>
            <color indexed="81"/>
            <rFont val="ＭＳ Ｐゴシック"/>
            <family val="3"/>
            <charset val="128"/>
          </rPr>
          <t>推計１歳入から転記</t>
        </r>
        <r>
          <rPr>
            <sz val="9"/>
            <color indexed="81"/>
            <rFont val="ＭＳ Ｐゴシック"/>
            <family val="3"/>
            <charset val="128"/>
          </rPr>
          <t xml:space="preserve">
</t>
        </r>
      </text>
    </comment>
  </commentList>
</comments>
</file>

<file path=xl/sharedStrings.xml><?xml version="1.0" encoding="utf-8"?>
<sst xmlns="http://schemas.openxmlformats.org/spreadsheetml/2006/main" count="4122" uniqueCount="873">
  <si>
    <t>ア</t>
    <phoneticPr fontId="2"/>
  </si>
  <si>
    <t>事業費補正分　</t>
    <rPh sb="0" eb="3">
      <t>ジギョウヒ</t>
    </rPh>
    <rPh sb="3" eb="5">
      <t>ホセイ</t>
    </rPh>
    <rPh sb="5" eb="6">
      <t>ブン</t>
    </rPh>
    <phoneticPr fontId="2"/>
  </si>
  <si>
    <t>イ</t>
    <phoneticPr fontId="2"/>
  </si>
  <si>
    <t>イ</t>
    <phoneticPr fontId="2"/>
  </si>
  <si>
    <t>密度補正分</t>
    <rPh sb="0" eb="2">
      <t>ミツド</t>
    </rPh>
    <rPh sb="2" eb="4">
      <t>ホセイ</t>
    </rPh>
    <rPh sb="4" eb="5">
      <t>ブン</t>
    </rPh>
    <phoneticPr fontId="2"/>
  </si>
  <si>
    <t>ウ</t>
    <phoneticPr fontId="2"/>
  </si>
  <si>
    <t>ウ</t>
    <phoneticPr fontId="2"/>
  </si>
  <si>
    <t>（Ｃ－Ｄ＋E）－（Ｆ＋Ｇ＋Ｈ）</t>
    <phoneticPr fontId="2"/>
  </si>
  <si>
    <t>Ｉ</t>
    <phoneticPr fontId="2"/>
  </si>
  <si>
    <t>Ｊ</t>
    <phoneticPr fontId="2"/>
  </si>
  <si>
    <t>実質公債費比率（単年）
　Ｉ／Ｊ</t>
    <rPh sb="0" eb="2">
      <t>ジッシツ</t>
    </rPh>
    <rPh sb="2" eb="5">
      <t>コウサイヒ</t>
    </rPh>
    <rPh sb="5" eb="7">
      <t>ヒリツ</t>
    </rPh>
    <rPh sb="8" eb="9">
      <t>タン</t>
    </rPh>
    <rPh sb="9" eb="10">
      <t>ネン</t>
    </rPh>
    <phoneticPr fontId="2"/>
  </si>
  <si>
    <t>Ｋ</t>
    <phoneticPr fontId="2"/>
  </si>
  <si>
    <t>Ｋの３ヶ年平均</t>
    <rPh sb="4" eb="5">
      <t>ネン</t>
    </rPh>
    <rPh sb="5" eb="7">
      <t>ヘイキン</t>
    </rPh>
    <phoneticPr fontId="2"/>
  </si>
  <si>
    <t>のセルには計算式が入っているので注意</t>
    <rPh sb="5" eb="7">
      <t>ケイサン</t>
    </rPh>
    <rPh sb="7" eb="8">
      <t>シキ</t>
    </rPh>
    <rPh sb="9" eb="10">
      <t>ハイ</t>
    </rPh>
    <rPh sb="16" eb="18">
      <t>チュウイ</t>
    </rPh>
    <phoneticPr fontId="2"/>
  </si>
  <si>
    <t>資料２</t>
    <rPh sb="0" eb="2">
      <t>シリョウ</t>
    </rPh>
    <phoneticPr fontId="2"/>
  </si>
  <si>
    <t>資料３</t>
    <rPh sb="0" eb="2">
      <t>シリョウ</t>
    </rPh>
    <phoneticPr fontId="2"/>
  </si>
  <si>
    <t>資料４</t>
    <rPh sb="0" eb="2">
      <t>シリョウ</t>
    </rPh>
    <phoneticPr fontId="2"/>
  </si>
  <si>
    <t>資料５</t>
    <rPh sb="0" eb="2">
      <t>シリョウ</t>
    </rPh>
    <phoneticPr fontId="2"/>
  </si>
  <si>
    <t>１　市町村税一覧</t>
    <rPh sb="2" eb="4">
      <t>シチョウ</t>
    </rPh>
    <rPh sb="4" eb="6">
      <t>ソンゼイ</t>
    </rPh>
    <rPh sb="6" eb="8">
      <t>イチラン</t>
    </rPh>
    <phoneticPr fontId="2"/>
  </si>
  <si>
    <t>資料　１</t>
    <rPh sb="0" eb="2">
      <t>シリョウ</t>
    </rPh>
    <phoneticPr fontId="2"/>
  </si>
  <si>
    <t>決算見込額</t>
    <rPh sb="0" eb="2">
      <t>ケッサン</t>
    </rPh>
    <rPh sb="2" eb="4">
      <t>ミコ</t>
    </rPh>
    <rPh sb="4" eb="5">
      <t>ガク</t>
    </rPh>
    <phoneticPr fontId="2"/>
  </si>
  <si>
    <t>(ｱ)個人均等割</t>
    <rPh sb="3" eb="5">
      <t>コジン</t>
    </rPh>
    <rPh sb="5" eb="7">
      <t>キントウ</t>
    </rPh>
    <rPh sb="7" eb="8">
      <t>ワリ</t>
    </rPh>
    <phoneticPr fontId="2"/>
  </si>
  <si>
    <t>(ｲ)所得割</t>
    <rPh sb="3" eb="5">
      <t>ショトク</t>
    </rPh>
    <rPh sb="5" eb="6">
      <t>ワリ</t>
    </rPh>
    <phoneticPr fontId="2"/>
  </si>
  <si>
    <t>うち退職所得分</t>
    <rPh sb="2" eb="4">
      <t>タイショク</t>
    </rPh>
    <rPh sb="4" eb="6">
      <t>ショトク</t>
    </rPh>
    <rPh sb="6" eb="7">
      <t>ブン</t>
    </rPh>
    <phoneticPr fontId="2"/>
  </si>
  <si>
    <t>(ｳ)法人均等割</t>
    <rPh sb="3" eb="5">
      <t>ホウジン</t>
    </rPh>
    <rPh sb="5" eb="8">
      <t>キントウワリ</t>
    </rPh>
    <phoneticPr fontId="2"/>
  </si>
  <si>
    <t>(ｴ)法人税割</t>
    <rPh sb="3" eb="6">
      <t>ホウジンゼイ</t>
    </rPh>
    <rPh sb="6" eb="7">
      <t>ワリ</t>
    </rPh>
    <phoneticPr fontId="2"/>
  </si>
  <si>
    <t>(ｱ)純固定資産税</t>
    <rPh sb="3" eb="4">
      <t>ジュン</t>
    </rPh>
    <rPh sb="4" eb="6">
      <t>コテイ</t>
    </rPh>
    <rPh sb="6" eb="9">
      <t>シサンゼイ</t>
    </rPh>
    <phoneticPr fontId="2"/>
  </si>
  <si>
    <t>(a)土　　地</t>
    <rPh sb="3" eb="4">
      <t>ツチ</t>
    </rPh>
    <rPh sb="6" eb="7">
      <t>チ</t>
    </rPh>
    <phoneticPr fontId="2"/>
  </si>
  <si>
    <t>(b)家　　屋</t>
    <rPh sb="3" eb="4">
      <t>イエ</t>
    </rPh>
    <rPh sb="6" eb="7">
      <t>ヤ</t>
    </rPh>
    <phoneticPr fontId="2"/>
  </si>
  <si>
    <t>(c)償却資産</t>
    <rPh sb="3" eb="5">
      <t>ショウキャク</t>
    </rPh>
    <rPh sb="5" eb="7">
      <t>シサン</t>
    </rPh>
    <phoneticPr fontId="2"/>
  </si>
  <si>
    <t>軽自動車税</t>
    <rPh sb="0" eb="1">
      <t>ケイ</t>
    </rPh>
    <rPh sb="1" eb="4">
      <t>ジドウシャ</t>
    </rPh>
    <rPh sb="4" eb="5">
      <t>ゼイ</t>
    </rPh>
    <phoneticPr fontId="2"/>
  </si>
  <si>
    <t>市町村たばこ税</t>
    <rPh sb="0" eb="3">
      <t>シチョウソン</t>
    </rPh>
    <rPh sb="6" eb="7">
      <t>ゼイ</t>
    </rPh>
    <phoneticPr fontId="2"/>
  </si>
  <si>
    <t>鉱産税</t>
    <rPh sb="0" eb="2">
      <t>コウサン</t>
    </rPh>
    <rPh sb="2" eb="3">
      <t>ゼイ</t>
    </rPh>
    <phoneticPr fontId="2"/>
  </si>
  <si>
    <t>特別土地保有税</t>
    <rPh sb="0" eb="2">
      <t>トクベツ</t>
    </rPh>
    <rPh sb="2" eb="4">
      <t>トチ</t>
    </rPh>
    <rPh sb="4" eb="6">
      <t>ホユウ</t>
    </rPh>
    <rPh sb="6" eb="7">
      <t>ゼイ</t>
    </rPh>
    <phoneticPr fontId="2"/>
  </si>
  <si>
    <t>(ｱ)保有分</t>
    <rPh sb="3" eb="6">
      <t>ホユウブン</t>
    </rPh>
    <phoneticPr fontId="2"/>
  </si>
  <si>
    <t>(ｲ)取得分</t>
    <rPh sb="3" eb="6">
      <t>シュトクブン</t>
    </rPh>
    <phoneticPr fontId="2"/>
  </si>
  <si>
    <t>※</t>
    <phoneticPr fontId="2"/>
  </si>
  <si>
    <t>入湯税</t>
    <rPh sb="0" eb="2">
      <t>ニュウトウ</t>
    </rPh>
    <rPh sb="2" eb="3">
      <t>ゼイ</t>
    </rPh>
    <phoneticPr fontId="2"/>
  </si>
  <si>
    <t>事業所税</t>
    <rPh sb="0" eb="3">
      <t>ジギョウショ</t>
    </rPh>
    <rPh sb="3" eb="4">
      <t>ゼイ</t>
    </rPh>
    <phoneticPr fontId="2"/>
  </si>
  <si>
    <t>都市計画税</t>
    <rPh sb="0" eb="2">
      <t>トシ</t>
    </rPh>
    <rPh sb="2" eb="4">
      <t>ケイカク</t>
    </rPh>
    <rPh sb="4" eb="5">
      <t>ゼイ</t>
    </rPh>
    <phoneticPr fontId="2"/>
  </si>
  <si>
    <t>(1)土地</t>
    <rPh sb="3" eb="5">
      <t>トチ</t>
    </rPh>
    <phoneticPr fontId="2"/>
  </si>
  <si>
    <t>(2)家屋</t>
    <rPh sb="3" eb="5">
      <t>カオク</t>
    </rPh>
    <phoneticPr fontId="2"/>
  </si>
  <si>
    <t>10 水利地益税</t>
    <rPh sb="3" eb="5">
      <t>スイリ</t>
    </rPh>
    <rPh sb="5" eb="6">
      <t>チ</t>
    </rPh>
    <rPh sb="6" eb="7">
      <t>エキ</t>
    </rPh>
    <rPh sb="7" eb="8">
      <t>ゼイ</t>
    </rPh>
    <phoneticPr fontId="2"/>
  </si>
  <si>
    <t>　合　　計</t>
    <rPh sb="1" eb="2">
      <t>ゴウ</t>
    </rPh>
    <rPh sb="4" eb="5">
      <t>ケイ</t>
    </rPh>
    <phoneticPr fontId="2"/>
  </si>
  <si>
    <t>１．普通交付税の推移</t>
    <rPh sb="2" eb="4">
      <t>フツウ</t>
    </rPh>
    <rPh sb="4" eb="7">
      <t>コウフゼイ</t>
    </rPh>
    <rPh sb="8" eb="10">
      <t>スイイ</t>
    </rPh>
    <phoneticPr fontId="2"/>
  </si>
  <si>
    <t>（単位：千円、％）</t>
    <rPh sb="1" eb="3">
      <t>タンイ</t>
    </rPh>
    <rPh sb="4" eb="6">
      <t>センエン</t>
    </rPh>
    <phoneticPr fontId="2"/>
  </si>
  <si>
    <t>区　　　　分</t>
    <rPh sb="0" eb="1">
      <t>ク</t>
    </rPh>
    <rPh sb="5" eb="6">
      <t>ブン</t>
    </rPh>
    <phoneticPr fontId="2"/>
  </si>
  <si>
    <t>基準財政需要額</t>
    <rPh sb="0" eb="2">
      <t>キジュン</t>
    </rPh>
    <rPh sb="2" eb="4">
      <t>ザイセイ</t>
    </rPh>
    <rPh sb="4" eb="7">
      <t>ジュヨウガク</t>
    </rPh>
    <phoneticPr fontId="2"/>
  </si>
  <si>
    <t>包括算定経費</t>
    <rPh sb="0" eb="2">
      <t>ホウカツ</t>
    </rPh>
    <rPh sb="2" eb="4">
      <t>サンテイ</t>
    </rPh>
    <rPh sb="4" eb="6">
      <t>ケイヒ</t>
    </rPh>
    <phoneticPr fontId="2"/>
  </si>
  <si>
    <t>個別算定（事業費補正・公債費除き）</t>
    <rPh sb="0" eb="2">
      <t>コベツ</t>
    </rPh>
    <rPh sb="2" eb="4">
      <t>サンテイ</t>
    </rPh>
    <rPh sb="5" eb="8">
      <t>ジギョウヒ</t>
    </rPh>
    <rPh sb="8" eb="10">
      <t>ホセイ</t>
    </rPh>
    <rPh sb="11" eb="14">
      <t>コウサイヒ</t>
    </rPh>
    <rPh sb="14" eb="15">
      <t>ノゾ</t>
    </rPh>
    <phoneticPr fontId="2"/>
  </si>
  <si>
    <t>事業費補正算入額</t>
    <rPh sb="0" eb="3">
      <t>ジギョウヒ</t>
    </rPh>
    <rPh sb="3" eb="5">
      <t>ホセイ</t>
    </rPh>
    <rPh sb="5" eb="7">
      <t>サンニュウ</t>
    </rPh>
    <rPh sb="7" eb="8">
      <t>ガク</t>
    </rPh>
    <phoneticPr fontId="2"/>
  </si>
  <si>
    <t>公債費</t>
    <rPh sb="0" eb="3">
      <t>コウサイヒ</t>
    </rPh>
    <phoneticPr fontId="2"/>
  </si>
  <si>
    <t>前々年度までの発行分</t>
    <rPh sb="0" eb="2">
      <t>ゼンゼン</t>
    </rPh>
    <rPh sb="2" eb="4">
      <t>ネンド</t>
    </rPh>
    <rPh sb="7" eb="9">
      <t>ハッコウ</t>
    </rPh>
    <rPh sb="9" eb="10">
      <t>ブン</t>
    </rPh>
    <phoneticPr fontId="2"/>
  </si>
  <si>
    <t>公債費新規算入額（前年度発行）</t>
    <rPh sb="0" eb="3">
      <t>コウサイヒ</t>
    </rPh>
    <rPh sb="3" eb="5">
      <t>シンキ</t>
    </rPh>
    <rPh sb="5" eb="7">
      <t>サンニュウ</t>
    </rPh>
    <rPh sb="7" eb="8">
      <t>ガク</t>
    </rPh>
    <rPh sb="9" eb="12">
      <t>ゼンネンド</t>
    </rPh>
    <rPh sb="12" eb="14">
      <t>ハッコウ</t>
    </rPh>
    <phoneticPr fontId="2"/>
  </si>
  <si>
    <t>小　　　　　計</t>
    <rPh sb="0" eb="1">
      <t>ショウ</t>
    </rPh>
    <rPh sb="6" eb="7">
      <t>ケイ</t>
    </rPh>
    <phoneticPr fontId="2"/>
  </si>
  <si>
    <t>計</t>
    <rPh sb="0" eb="1">
      <t>ケイ</t>
    </rPh>
    <phoneticPr fontId="2"/>
  </si>
  <si>
    <t>Ａ</t>
    <phoneticPr fontId="2"/>
  </si>
  <si>
    <t>基準財政収入額</t>
    <rPh sb="0" eb="2">
      <t>キジュン</t>
    </rPh>
    <rPh sb="2" eb="4">
      <t>ザイセイ</t>
    </rPh>
    <rPh sb="4" eb="6">
      <t>シュウニュウ</t>
    </rPh>
    <rPh sb="6" eb="7">
      <t>ガク</t>
    </rPh>
    <phoneticPr fontId="2"/>
  </si>
  <si>
    <t>地方税収入見込額（都市計画税等を除く）</t>
    <rPh sb="0" eb="3">
      <t>チホウゼイ</t>
    </rPh>
    <rPh sb="3" eb="5">
      <t>シュウニュウ</t>
    </rPh>
    <rPh sb="5" eb="7">
      <t>ミコ</t>
    </rPh>
    <rPh sb="7" eb="8">
      <t>ガク</t>
    </rPh>
    <rPh sb="9" eb="11">
      <t>トシ</t>
    </rPh>
    <rPh sb="11" eb="13">
      <t>ケイカク</t>
    </rPh>
    <rPh sb="13" eb="14">
      <t>ゼイ</t>
    </rPh>
    <rPh sb="14" eb="15">
      <t>トウ</t>
    </rPh>
    <rPh sb="16" eb="17">
      <t>ノゾ</t>
    </rPh>
    <phoneticPr fontId="2"/>
  </si>
  <si>
    <t>Ｂ</t>
    <phoneticPr fontId="2"/>
  </si>
  <si>
    <t>利子割交付金　等</t>
    <rPh sb="0" eb="2">
      <t>リシ</t>
    </rPh>
    <rPh sb="2" eb="3">
      <t>ワ</t>
    </rPh>
    <rPh sb="3" eb="6">
      <t>コウフキン</t>
    </rPh>
    <rPh sb="7" eb="8">
      <t>トウ</t>
    </rPh>
    <phoneticPr fontId="2"/>
  </si>
  <si>
    <t>Ｃ</t>
    <phoneticPr fontId="2"/>
  </si>
  <si>
    <t>Ｄ</t>
    <phoneticPr fontId="2"/>
  </si>
  <si>
    <t>（Ｂ＋Ｃ＋Ｄ）×０．７５</t>
    <phoneticPr fontId="2"/>
  </si>
  <si>
    <t>税源移譲相当額</t>
    <rPh sb="0" eb="2">
      <t>ゼイゲン</t>
    </rPh>
    <rPh sb="2" eb="4">
      <t>イジョウ</t>
    </rPh>
    <rPh sb="4" eb="7">
      <t>ソウトウガク</t>
    </rPh>
    <phoneticPr fontId="2"/>
  </si>
  <si>
    <t>地方譲与税</t>
    <rPh sb="0" eb="2">
      <t>チホウ</t>
    </rPh>
    <rPh sb="2" eb="5">
      <t>ジョウヨゼイ</t>
    </rPh>
    <phoneticPr fontId="2"/>
  </si>
  <si>
    <t>交通安全対策特別交付金</t>
    <rPh sb="0" eb="2">
      <t>コウツウ</t>
    </rPh>
    <rPh sb="2" eb="4">
      <t>アンゼン</t>
    </rPh>
    <rPh sb="4" eb="6">
      <t>タイサク</t>
    </rPh>
    <rPh sb="6" eb="8">
      <t>トクベツ</t>
    </rPh>
    <rPh sb="8" eb="11">
      <t>コウフキン</t>
    </rPh>
    <phoneticPr fontId="2"/>
  </si>
  <si>
    <t>調整額</t>
    <rPh sb="0" eb="3">
      <t>チョウセイガク</t>
    </rPh>
    <phoneticPr fontId="2"/>
  </si>
  <si>
    <t>２．標準財政規模の積算</t>
    <rPh sb="2" eb="4">
      <t>ヒョウジュン</t>
    </rPh>
    <rPh sb="4" eb="6">
      <t>ザイセイ</t>
    </rPh>
    <rPh sb="6" eb="8">
      <t>キボ</t>
    </rPh>
    <rPh sb="9" eb="11">
      <t>セキサン</t>
    </rPh>
    <phoneticPr fontId="2"/>
  </si>
  <si>
    <r>
      <t>　標　準　税　収　入　額（＝</t>
    </r>
    <r>
      <rPr>
        <b/>
        <sz val="9"/>
        <rFont val="ＭＳ Ｐゴシック"/>
        <family val="3"/>
        <charset val="128"/>
      </rPr>
      <t>Ｂ＋Ｆ</t>
    </r>
    <r>
      <rPr>
        <sz val="9"/>
        <rFont val="ＭＳ Ｐゴシック"/>
        <family val="3"/>
        <charset val="128"/>
      </rPr>
      <t>）</t>
    </r>
    <rPh sb="1" eb="2">
      <t>シルベ</t>
    </rPh>
    <rPh sb="3" eb="4">
      <t>ジュン</t>
    </rPh>
    <rPh sb="5" eb="6">
      <t>ゼイ</t>
    </rPh>
    <rPh sb="7" eb="8">
      <t>オサム</t>
    </rPh>
    <rPh sb="9" eb="10">
      <t>イ</t>
    </rPh>
    <rPh sb="11" eb="12">
      <t>ガク</t>
    </rPh>
    <phoneticPr fontId="2"/>
  </si>
  <si>
    <t>３　使用料・手数料・財産収入内訳</t>
    <rPh sb="2" eb="5">
      <t>シヨウリョウ</t>
    </rPh>
    <rPh sb="6" eb="9">
      <t>テスウリョウ</t>
    </rPh>
    <rPh sb="10" eb="12">
      <t>ザイサン</t>
    </rPh>
    <rPh sb="12" eb="14">
      <t>シュウニュウ</t>
    </rPh>
    <rPh sb="14" eb="16">
      <t>ウチワケ</t>
    </rPh>
    <phoneticPr fontId="2"/>
  </si>
  <si>
    <t>（単位：千円）</t>
    <rPh sb="1" eb="3">
      <t>タンイ</t>
    </rPh>
    <rPh sb="4" eb="6">
      <t>センエン</t>
    </rPh>
    <phoneticPr fontId="2"/>
  </si>
  <si>
    <t>項　　　　　目</t>
    <rPh sb="0" eb="1">
      <t>コウ</t>
    </rPh>
    <rPh sb="6" eb="7">
      <t>メ</t>
    </rPh>
    <phoneticPr fontId="2"/>
  </si>
  <si>
    <t>備　　　考</t>
    <rPh sb="0" eb="1">
      <t>ソナエ</t>
    </rPh>
    <rPh sb="4" eb="5">
      <t>コウ</t>
    </rPh>
    <phoneticPr fontId="2"/>
  </si>
  <si>
    <t>使用料</t>
    <rPh sb="0" eb="3">
      <t>シヨウリョウ</t>
    </rPh>
    <phoneticPr fontId="2"/>
  </si>
  <si>
    <t>授業料</t>
    <rPh sb="0" eb="3">
      <t>ジュギョウリョウ</t>
    </rPh>
    <phoneticPr fontId="2"/>
  </si>
  <si>
    <t>保育所使用料</t>
    <rPh sb="0" eb="3">
      <t>ホイクショ</t>
    </rPh>
    <rPh sb="3" eb="6">
      <t>シヨウリョウ</t>
    </rPh>
    <phoneticPr fontId="2"/>
  </si>
  <si>
    <t>公営住宅使用料</t>
    <rPh sb="0" eb="2">
      <t>コウエイ</t>
    </rPh>
    <rPh sb="2" eb="4">
      <t>ジュウタク</t>
    </rPh>
    <rPh sb="4" eb="7">
      <t>シヨウリョウ</t>
    </rPh>
    <phoneticPr fontId="2"/>
  </si>
  <si>
    <t>小　　　計</t>
    <rPh sb="0" eb="1">
      <t>ショウ</t>
    </rPh>
    <rPh sb="4" eb="5">
      <t>ケイ</t>
    </rPh>
    <phoneticPr fontId="2"/>
  </si>
  <si>
    <t>手数料</t>
    <rPh sb="0" eb="3">
      <t>テスウリョウ</t>
    </rPh>
    <phoneticPr fontId="2"/>
  </si>
  <si>
    <t>法定受託事務に係るもの</t>
    <rPh sb="0" eb="2">
      <t>ホウテイ</t>
    </rPh>
    <rPh sb="2" eb="4">
      <t>ジュタク</t>
    </rPh>
    <rPh sb="4" eb="6">
      <t>ジム</t>
    </rPh>
    <rPh sb="7" eb="8">
      <t>カカ</t>
    </rPh>
    <phoneticPr fontId="2"/>
  </si>
  <si>
    <t>戸籍手数料</t>
    <rPh sb="0" eb="2">
      <t>コセキ</t>
    </rPh>
    <rPh sb="2" eb="5">
      <t>テスウリョウ</t>
    </rPh>
    <phoneticPr fontId="2"/>
  </si>
  <si>
    <t>自治事務に係るもの</t>
    <rPh sb="0" eb="2">
      <t>ジチ</t>
    </rPh>
    <rPh sb="2" eb="4">
      <t>ジム</t>
    </rPh>
    <rPh sb="5" eb="6">
      <t>カカ</t>
    </rPh>
    <phoneticPr fontId="2"/>
  </si>
  <si>
    <t>財産収入</t>
    <rPh sb="0" eb="2">
      <t>ザイサン</t>
    </rPh>
    <rPh sb="2" eb="4">
      <t>シュウニュウ</t>
    </rPh>
    <phoneticPr fontId="2"/>
  </si>
  <si>
    <t>財産運用収入</t>
    <rPh sb="0" eb="2">
      <t>ザイサン</t>
    </rPh>
    <rPh sb="2" eb="4">
      <t>ウンヨウ</t>
    </rPh>
    <rPh sb="4" eb="6">
      <t>シュウニュウ</t>
    </rPh>
    <phoneticPr fontId="2"/>
  </si>
  <si>
    <t>財産売払収入</t>
    <rPh sb="0" eb="2">
      <t>ザイサン</t>
    </rPh>
    <rPh sb="2" eb="3">
      <t>ウ</t>
    </rPh>
    <rPh sb="3" eb="4">
      <t>ハラ</t>
    </rPh>
    <rPh sb="4" eb="6">
      <t>シュウニュウ</t>
    </rPh>
    <phoneticPr fontId="2"/>
  </si>
  <si>
    <t>土地建物</t>
    <rPh sb="0" eb="2">
      <t>トチ</t>
    </rPh>
    <rPh sb="2" eb="4">
      <t>タテモノ</t>
    </rPh>
    <phoneticPr fontId="2"/>
  </si>
  <si>
    <t>立木竹</t>
    <rPh sb="0" eb="1">
      <t>リツ</t>
    </rPh>
    <rPh sb="1" eb="2">
      <t>キ</t>
    </rPh>
    <rPh sb="2" eb="3">
      <t>タケ</t>
    </rPh>
    <phoneticPr fontId="2"/>
  </si>
  <si>
    <t>合　　　　　計</t>
    <rPh sb="0" eb="1">
      <t>ゴウ</t>
    </rPh>
    <rPh sb="6" eb="7">
      <t>ケイ</t>
    </rPh>
    <phoneticPr fontId="2"/>
  </si>
  <si>
    <t>・備考欄には、改正時期及びその内容を簡潔に記入すること。</t>
    <rPh sb="1" eb="4">
      <t>ビコウラン</t>
    </rPh>
    <rPh sb="7" eb="9">
      <t>カイセイ</t>
    </rPh>
    <rPh sb="9" eb="11">
      <t>ジキ</t>
    </rPh>
    <rPh sb="11" eb="12">
      <t>オヨ</t>
    </rPh>
    <rPh sb="15" eb="17">
      <t>ナイヨウ</t>
    </rPh>
    <rPh sb="18" eb="20">
      <t>カンケツ</t>
    </rPh>
    <rPh sb="21" eb="23">
      <t>キニュウ</t>
    </rPh>
    <phoneticPr fontId="2"/>
  </si>
  <si>
    <t>４　繰上償還予定事業債内訳等の調</t>
    <rPh sb="2" eb="4">
      <t>クリアゲ</t>
    </rPh>
    <rPh sb="4" eb="6">
      <t>ショウカン</t>
    </rPh>
    <rPh sb="6" eb="8">
      <t>ヨテイ</t>
    </rPh>
    <rPh sb="8" eb="11">
      <t>ジギョウサイ</t>
    </rPh>
    <rPh sb="11" eb="13">
      <t>ウチワケ</t>
    </rPh>
    <rPh sb="13" eb="14">
      <t>トウ</t>
    </rPh>
    <rPh sb="15" eb="16">
      <t>シラ</t>
    </rPh>
    <phoneticPr fontId="2"/>
  </si>
  <si>
    <t>発行　　年度</t>
    <rPh sb="0" eb="2">
      <t>ハッコウ</t>
    </rPh>
    <rPh sb="4" eb="6">
      <t>ネンド</t>
    </rPh>
    <phoneticPr fontId="2"/>
  </si>
  <si>
    <t>利率</t>
    <rPh sb="0" eb="2">
      <t>リリツ</t>
    </rPh>
    <phoneticPr fontId="2"/>
  </si>
  <si>
    <t>借　入　先</t>
    <rPh sb="0" eb="1">
      <t>カ</t>
    </rPh>
    <rPh sb="2" eb="3">
      <t>イ</t>
    </rPh>
    <rPh sb="4" eb="5">
      <t>サキ</t>
    </rPh>
    <phoneticPr fontId="2"/>
  </si>
  <si>
    <t>備　考
(繰上償還元金)</t>
    <rPh sb="0" eb="1">
      <t>ソナエ</t>
    </rPh>
    <rPh sb="2" eb="3">
      <t>コウ</t>
    </rPh>
    <rPh sb="5" eb="7">
      <t>クリアゲ</t>
    </rPh>
    <rPh sb="7" eb="9">
      <t>ショウカン</t>
    </rPh>
    <rPh sb="9" eb="11">
      <t>ガンキン</t>
    </rPh>
    <phoneticPr fontId="2"/>
  </si>
  <si>
    <t>繰上償還額</t>
    <rPh sb="0" eb="2">
      <t>クリアゲ</t>
    </rPh>
    <rPh sb="2" eb="5">
      <t>ショウカンガク</t>
    </rPh>
    <phoneticPr fontId="2"/>
  </si>
  <si>
    <t>公債費削減額</t>
    <rPh sb="0" eb="3">
      <t>コウサイヒ</t>
    </rPh>
    <rPh sb="3" eb="6">
      <t>サクゲンガク</t>
    </rPh>
    <phoneticPr fontId="2"/>
  </si>
  <si>
    <t>２　項目欄には、具体的な事業債名を記入すること。</t>
    <rPh sb="2" eb="4">
      <t>コウモク</t>
    </rPh>
    <rPh sb="4" eb="5">
      <t>ラン</t>
    </rPh>
    <rPh sb="8" eb="11">
      <t>グタイテキ</t>
    </rPh>
    <rPh sb="12" eb="15">
      <t>ジギョウサイ</t>
    </rPh>
    <rPh sb="15" eb="16">
      <t>ナ</t>
    </rPh>
    <rPh sb="17" eb="19">
      <t>キニュウ</t>
    </rPh>
    <phoneticPr fontId="2"/>
  </si>
  <si>
    <t>５　繰出金の状況</t>
    <rPh sb="2" eb="3">
      <t>グリ</t>
    </rPh>
    <rPh sb="3" eb="5">
      <t>シュッキン</t>
    </rPh>
    <rPh sb="6" eb="8">
      <t>ジョウキョウ</t>
    </rPh>
    <phoneticPr fontId="2"/>
  </si>
  <si>
    <t>(単位：千円)</t>
    <rPh sb="1" eb="3">
      <t>タンイ</t>
    </rPh>
    <rPh sb="4" eb="6">
      <t>センエン</t>
    </rPh>
    <phoneticPr fontId="2"/>
  </si>
  <si>
    <t>区分</t>
    <rPh sb="0" eb="2">
      <t>クブン</t>
    </rPh>
    <phoneticPr fontId="2"/>
  </si>
  <si>
    <t>うち　　　　　　繰出基準</t>
    <rPh sb="8" eb="9">
      <t>ク</t>
    </rPh>
    <rPh sb="9" eb="10">
      <t>ダ</t>
    </rPh>
    <rPh sb="10" eb="12">
      <t>キジュン</t>
    </rPh>
    <phoneticPr fontId="2"/>
  </si>
  <si>
    <t>うち　　　　　　基準外</t>
    <rPh sb="8" eb="10">
      <t>キジュン</t>
    </rPh>
    <rPh sb="10" eb="11">
      <t>ソト</t>
    </rPh>
    <phoneticPr fontId="2"/>
  </si>
  <si>
    <t>上
水
道</t>
    <rPh sb="0" eb="1">
      <t>ウエ</t>
    </rPh>
    <rPh sb="2" eb="3">
      <t>ミズ</t>
    </rPh>
    <rPh sb="4" eb="5">
      <t>ミチ</t>
    </rPh>
    <phoneticPr fontId="2"/>
  </si>
  <si>
    <t>経
常</t>
    <rPh sb="0" eb="1">
      <t>ヘ</t>
    </rPh>
    <rPh sb="2" eb="3">
      <t>ツネ</t>
    </rPh>
    <phoneticPr fontId="2"/>
  </si>
  <si>
    <t>投
資</t>
    <rPh sb="0" eb="1">
      <t>トウ</t>
    </rPh>
    <rPh sb="2" eb="3">
      <t>シ</t>
    </rPh>
    <phoneticPr fontId="2"/>
  </si>
  <si>
    <t>小
計</t>
    <rPh sb="0" eb="1">
      <t>ショウ</t>
    </rPh>
    <rPh sb="2" eb="3">
      <t>ケイ</t>
    </rPh>
    <phoneticPr fontId="2"/>
  </si>
  <si>
    <t>下
水
道</t>
    <rPh sb="0" eb="1">
      <t>シタ</t>
    </rPh>
    <rPh sb="2" eb="3">
      <t>ミズ</t>
    </rPh>
    <rPh sb="4" eb="5">
      <t>ミチ</t>
    </rPh>
    <phoneticPr fontId="2"/>
  </si>
  <si>
    <t>病
院</t>
    <rPh sb="0" eb="1">
      <t>ヤマイ</t>
    </rPh>
    <rPh sb="2" eb="3">
      <t>イン</t>
    </rPh>
    <phoneticPr fontId="2"/>
  </si>
  <si>
    <t>そ
の
他</t>
    <rPh sb="4" eb="5">
      <t>タ</t>
    </rPh>
    <phoneticPr fontId="2"/>
  </si>
  <si>
    <t>合　　　計</t>
    <rPh sb="0" eb="1">
      <t>ゴウ</t>
    </rPh>
    <rPh sb="4" eb="5">
      <t>ケイ</t>
    </rPh>
    <phoneticPr fontId="2"/>
  </si>
  <si>
    <t>推計資料１</t>
    <rPh sb="0" eb="2">
      <t>スイケイ</t>
    </rPh>
    <rPh sb="2" eb="4">
      <t>シリョウ</t>
    </rPh>
    <phoneticPr fontId="2"/>
  </si>
  <si>
    <t>推計資料２</t>
    <rPh sb="0" eb="2">
      <t>スイケイ</t>
    </rPh>
    <rPh sb="2" eb="4">
      <t>シリョウ</t>
    </rPh>
    <phoneticPr fontId="2"/>
  </si>
  <si>
    <t>推計資料３</t>
    <rPh sb="0" eb="2">
      <t>スイケイ</t>
    </rPh>
    <rPh sb="2" eb="4">
      <t>シリョウ</t>
    </rPh>
    <phoneticPr fontId="2"/>
  </si>
  <si>
    <t>推計資料４</t>
    <rPh sb="0" eb="2">
      <t>スイケイ</t>
    </rPh>
    <rPh sb="2" eb="4">
      <t>シリョウ</t>
    </rPh>
    <phoneticPr fontId="2"/>
  </si>
  <si>
    <t>前年度決算額</t>
    <rPh sb="0" eb="3">
      <t>ゼンネンド</t>
    </rPh>
    <rPh sb="3" eb="6">
      <t>ケッサンガク</t>
    </rPh>
    <phoneticPr fontId="2"/>
  </si>
  <si>
    <t>臨時的なもの（Ｂ）</t>
    <rPh sb="0" eb="3">
      <t>リンジテキ</t>
    </rPh>
    <phoneticPr fontId="2"/>
  </si>
  <si>
    <t>差引経常的なもの（Ａ）－（Ｂ）</t>
    <rPh sb="0" eb="1">
      <t>サ</t>
    </rPh>
    <rPh sb="1" eb="2">
      <t>ヒ</t>
    </rPh>
    <rPh sb="2" eb="5">
      <t>ケイジョウテキ</t>
    </rPh>
    <phoneticPr fontId="2"/>
  </si>
  <si>
    <t>左の内訳</t>
    <rPh sb="0" eb="1">
      <t>ヒダリ</t>
    </rPh>
    <rPh sb="2" eb="4">
      <t>ウチワケ</t>
    </rPh>
    <phoneticPr fontId="2"/>
  </si>
  <si>
    <t>決算額         構成比</t>
    <rPh sb="0" eb="3">
      <t>ケッサンガク</t>
    </rPh>
    <rPh sb="12" eb="15">
      <t>コウセイヒ</t>
    </rPh>
    <phoneticPr fontId="2"/>
  </si>
  <si>
    <t>（Ａ）</t>
    <phoneticPr fontId="2"/>
  </si>
  <si>
    <t>（Ａ）</t>
    <phoneticPr fontId="2"/>
  </si>
  <si>
    <t>うち行革に
よる増収分</t>
    <rPh sb="2" eb="4">
      <t>ギョウカク</t>
    </rPh>
    <rPh sb="8" eb="10">
      <t>ゾウシュウ</t>
    </rPh>
    <rPh sb="10" eb="11">
      <t>ブン</t>
    </rPh>
    <phoneticPr fontId="2"/>
  </si>
  <si>
    <t>対前年
伸率</t>
    <rPh sb="0" eb="1">
      <t>タイ</t>
    </rPh>
    <rPh sb="1" eb="3">
      <t>ゼンネン</t>
    </rPh>
    <rPh sb="4" eb="5">
      <t>ノ</t>
    </rPh>
    <rPh sb="5" eb="6">
      <t>リツ</t>
    </rPh>
    <phoneticPr fontId="2"/>
  </si>
  <si>
    <t>特定財源</t>
    <rPh sb="0" eb="2">
      <t>トクテイ</t>
    </rPh>
    <rPh sb="2" eb="4">
      <t>ザイゲン</t>
    </rPh>
    <phoneticPr fontId="2"/>
  </si>
  <si>
    <t>一般財源</t>
    <rPh sb="0" eb="2">
      <t>イッパン</t>
    </rPh>
    <rPh sb="2" eb="4">
      <t>ザイゲン</t>
    </rPh>
    <phoneticPr fontId="2"/>
  </si>
  <si>
    <t>歳入歳出推計転記用</t>
    <rPh sb="0" eb="2">
      <t>サイニュウ</t>
    </rPh>
    <rPh sb="2" eb="4">
      <t>サイシュツ</t>
    </rPh>
    <rPh sb="4" eb="6">
      <t>スイケイ</t>
    </rPh>
    <rPh sb="6" eb="8">
      <t>テンキ</t>
    </rPh>
    <rPh sb="8" eb="9">
      <t>ヨウ</t>
    </rPh>
    <phoneticPr fontId="2"/>
  </si>
  <si>
    <t>１ 地　　　　　方　　　　　税</t>
    <rPh sb="2" eb="3">
      <t>チ</t>
    </rPh>
    <rPh sb="8" eb="9">
      <t>ホウ</t>
    </rPh>
    <rPh sb="14" eb="15">
      <t>ゼイ</t>
    </rPh>
    <phoneticPr fontId="2"/>
  </si>
  <si>
    <t>1地方税</t>
    <rPh sb="1" eb="4">
      <t>チホウゼイ</t>
    </rPh>
    <phoneticPr fontId="2"/>
  </si>
  <si>
    <t>２ 地　　方　　譲　　与　　税</t>
    <rPh sb="2" eb="3">
      <t>チ</t>
    </rPh>
    <rPh sb="5" eb="6">
      <t>ホウ</t>
    </rPh>
    <rPh sb="8" eb="9">
      <t>ユズル</t>
    </rPh>
    <rPh sb="11" eb="12">
      <t>クミ</t>
    </rPh>
    <rPh sb="14" eb="15">
      <t>ゼイ</t>
    </rPh>
    <phoneticPr fontId="2"/>
  </si>
  <si>
    <t>市町村民税</t>
    <rPh sb="0" eb="1">
      <t>シ</t>
    </rPh>
    <rPh sb="1" eb="3">
      <t>チョウソン</t>
    </rPh>
    <rPh sb="3" eb="4">
      <t>ミン</t>
    </rPh>
    <rPh sb="4" eb="5">
      <t>ゼイ</t>
    </rPh>
    <phoneticPr fontId="2"/>
  </si>
  <si>
    <t>３ 利　　子　　割　　交　　付　　金</t>
    <rPh sb="2" eb="3">
      <t>リ</t>
    </rPh>
    <rPh sb="5" eb="6">
      <t>コ</t>
    </rPh>
    <rPh sb="8" eb="9">
      <t>ワリ</t>
    </rPh>
    <rPh sb="11" eb="12">
      <t>コウ</t>
    </rPh>
    <rPh sb="14" eb="15">
      <t>ヅケ</t>
    </rPh>
    <rPh sb="17" eb="18">
      <t>キン</t>
    </rPh>
    <phoneticPr fontId="2"/>
  </si>
  <si>
    <t>固定資産税</t>
    <rPh sb="0" eb="4">
      <t>コテイシサン</t>
    </rPh>
    <rPh sb="4" eb="5">
      <t>ゼイ</t>
    </rPh>
    <phoneticPr fontId="2"/>
  </si>
  <si>
    <t>４ 配　　当　　割　　交　　付　　金</t>
    <rPh sb="2" eb="3">
      <t>クバ</t>
    </rPh>
    <rPh sb="5" eb="6">
      <t>トウ</t>
    </rPh>
    <rPh sb="8" eb="9">
      <t>ワリ</t>
    </rPh>
    <rPh sb="11" eb="12">
      <t>コウ</t>
    </rPh>
    <rPh sb="14" eb="15">
      <t>ヅケ</t>
    </rPh>
    <rPh sb="17" eb="18">
      <t>キン</t>
    </rPh>
    <phoneticPr fontId="2"/>
  </si>
  <si>
    <t>５ 株 式 等 譲 渡 所 得 割 交 付 金</t>
    <rPh sb="2" eb="3">
      <t>カブ</t>
    </rPh>
    <rPh sb="4" eb="5">
      <t>シキ</t>
    </rPh>
    <rPh sb="6" eb="7">
      <t>トウ</t>
    </rPh>
    <rPh sb="8" eb="9">
      <t>ユズル</t>
    </rPh>
    <rPh sb="10" eb="11">
      <t>ワタリ</t>
    </rPh>
    <rPh sb="12" eb="13">
      <t>ショ</t>
    </rPh>
    <rPh sb="14" eb="15">
      <t>トク</t>
    </rPh>
    <rPh sb="16" eb="17">
      <t>ワリ</t>
    </rPh>
    <rPh sb="18" eb="19">
      <t>コウ</t>
    </rPh>
    <rPh sb="20" eb="21">
      <t>ヅケ</t>
    </rPh>
    <rPh sb="22" eb="23">
      <t>キン</t>
    </rPh>
    <phoneticPr fontId="2"/>
  </si>
  <si>
    <t>２地方譲与税</t>
    <rPh sb="1" eb="3">
      <t>チホウ</t>
    </rPh>
    <rPh sb="3" eb="6">
      <t>ジョウヨゼイ</t>
    </rPh>
    <phoneticPr fontId="2"/>
  </si>
  <si>
    <t>６ 地　方　消　費　税　交　付　金</t>
    <rPh sb="2" eb="3">
      <t>チ</t>
    </rPh>
    <rPh sb="4" eb="5">
      <t>ホウ</t>
    </rPh>
    <rPh sb="6" eb="7">
      <t>ケ</t>
    </rPh>
    <rPh sb="8" eb="9">
      <t>ヒ</t>
    </rPh>
    <rPh sb="10" eb="11">
      <t>ゼイ</t>
    </rPh>
    <rPh sb="12" eb="13">
      <t>コウ</t>
    </rPh>
    <rPh sb="14" eb="15">
      <t>ヅケ</t>
    </rPh>
    <rPh sb="16" eb="17">
      <t>キン</t>
    </rPh>
    <phoneticPr fontId="2"/>
  </si>
  <si>
    <t>3交付金</t>
    <rPh sb="1" eb="4">
      <t>コウフキン</t>
    </rPh>
    <phoneticPr fontId="2"/>
  </si>
  <si>
    <t>７ ゴ　ル　フ　場　利　用　税　交　付　金</t>
    <rPh sb="8" eb="9">
      <t>バ</t>
    </rPh>
    <rPh sb="10" eb="11">
      <t>リ</t>
    </rPh>
    <rPh sb="12" eb="13">
      <t>ゼイ</t>
    </rPh>
    <rPh sb="16" eb="17">
      <t>コウ</t>
    </rPh>
    <rPh sb="18" eb="19">
      <t>ヅケ</t>
    </rPh>
    <rPh sb="20" eb="21">
      <t>キン</t>
    </rPh>
    <phoneticPr fontId="2"/>
  </si>
  <si>
    <t>4地方特例交付金</t>
    <rPh sb="1" eb="3">
      <t>チホウ</t>
    </rPh>
    <rPh sb="3" eb="5">
      <t>トクレイ</t>
    </rPh>
    <rPh sb="5" eb="8">
      <t>コウフキン</t>
    </rPh>
    <phoneticPr fontId="2"/>
  </si>
  <si>
    <t>８ 特  別  地  方  消  費  税  交  付  金</t>
    <rPh sb="2" eb="3">
      <t>トク</t>
    </rPh>
    <rPh sb="5" eb="6">
      <t>ベツ</t>
    </rPh>
    <rPh sb="8" eb="9">
      <t>チ</t>
    </rPh>
    <rPh sb="11" eb="12">
      <t>カタ</t>
    </rPh>
    <rPh sb="14" eb="15">
      <t>ケ</t>
    </rPh>
    <rPh sb="17" eb="18">
      <t>ヒ</t>
    </rPh>
    <rPh sb="20" eb="21">
      <t>ゼイ</t>
    </rPh>
    <rPh sb="23" eb="24">
      <t>コウ</t>
    </rPh>
    <rPh sb="26" eb="27">
      <t>ヅケ</t>
    </rPh>
    <rPh sb="29" eb="30">
      <t>キン</t>
    </rPh>
    <phoneticPr fontId="2"/>
  </si>
  <si>
    <t>5地方交付税</t>
    <rPh sb="1" eb="3">
      <t>チホウ</t>
    </rPh>
    <rPh sb="3" eb="6">
      <t>コウフゼイ</t>
    </rPh>
    <phoneticPr fontId="2"/>
  </si>
  <si>
    <t>10　地　　方　　特　　例　　交　　付　　金</t>
    <rPh sb="3" eb="4">
      <t>チ</t>
    </rPh>
    <rPh sb="6" eb="7">
      <t>ホウ</t>
    </rPh>
    <rPh sb="9" eb="10">
      <t>トク</t>
    </rPh>
    <rPh sb="12" eb="13">
      <t>レイ</t>
    </rPh>
    <rPh sb="15" eb="16">
      <t>コウ</t>
    </rPh>
    <rPh sb="18" eb="19">
      <t>ヅケ</t>
    </rPh>
    <rPh sb="21" eb="22">
      <t>キン</t>
    </rPh>
    <phoneticPr fontId="2"/>
  </si>
  <si>
    <t>11地　　　方　　　交　　　付　　　税</t>
    <rPh sb="2" eb="3">
      <t>チ</t>
    </rPh>
    <rPh sb="6" eb="7">
      <t>ホウ</t>
    </rPh>
    <rPh sb="10" eb="11">
      <t>コウ</t>
    </rPh>
    <rPh sb="14" eb="15">
      <t>ヅケ</t>
    </rPh>
    <rPh sb="18" eb="19">
      <t>ゼイ</t>
    </rPh>
    <phoneticPr fontId="2"/>
  </si>
  <si>
    <t>12 交通安全対策特別交付金</t>
    <rPh sb="3" eb="4">
      <t>コウ</t>
    </rPh>
    <rPh sb="4" eb="5">
      <t>ツウ</t>
    </rPh>
    <rPh sb="5" eb="6">
      <t>アン</t>
    </rPh>
    <rPh sb="6" eb="7">
      <t>ゼン</t>
    </rPh>
    <rPh sb="7" eb="8">
      <t>タイ</t>
    </rPh>
    <rPh sb="8" eb="9">
      <t>サク</t>
    </rPh>
    <rPh sb="9" eb="10">
      <t>トク</t>
    </rPh>
    <rPh sb="10" eb="11">
      <t>ベツ</t>
    </rPh>
    <rPh sb="11" eb="12">
      <t>コウ</t>
    </rPh>
    <rPh sb="12" eb="13">
      <t>ヅケ</t>
    </rPh>
    <rPh sb="13" eb="14">
      <t>キン</t>
    </rPh>
    <phoneticPr fontId="2"/>
  </si>
  <si>
    <t>7使用料・手数料</t>
    <rPh sb="1" eb="4">
      <t>シヨウリョウ</t>
    </rPh>
    <rPh sb="5" eb="8">
      <t>テスウリョウ</t>
    </rPh>
    <phoneticPr fontId="2"/>
  </si>
  <si>
    <t>13　分　　担　　金　　・　　負　　担　　金</t>
    <rPh sb="3" eb="4">
      <t>ブン</t>
    </rPh>
    <rPh sb="6" eb="7">
      <t>ニナ</t>
    </rPh>
    <rPh sb="9" eb="10">
      <t>キン</t>
    </rPh>
    <rPh sb="15" eb="16">
      <t>フ</t>
    </rPh>
    <rPh sb="18" eb="19">
      <t>ニナ</t>
    </rPh>
    <rPh sb="21" eb="22">
      <t>キン</t>
    </rPh>
    <phoneticPr fontId="2"/>
  </si>
  <si>
    <t>8国・県支出金</t>
    <rPh sb="1" eb="2">
      <t>クニ</t>
    </rPh>
    <rPh sb="3" eb="4">
      <t>ケン</t>
    </rPh>
    <rPh sb="4" eb="7">
      <t>シシュツキン</t>
    </rPh>
    <phoneticPr fontId="2"/>
  </si>
  <si>
    <t>14 使　　　　用　　　　料</t>
    <rPh sb="3" eb="4">
      <t>ツカ</t>
    </rPh>
    <rPh sb="8" eb="9">
      <t>ヨウ</t>
    </rPh>
    <rPh sb="13" eb="14">
      <t>リョウ</t>
    </rPh>
    <phoneticPr fontId="2"/>
  </si>
  <si>
    <t>経常</t>
    <rPh sb="0" eb="2">
      <t>ケイジョウ</t>
    </rPh>
    <phoneticPr fontId="2"/>
  </si>
  <si>
    <t>15 手　　　　数　　　　料</t>
    <rPh sb="3" eb="4">
      <t>テ</t>
    </rPh>
    <rPh sb="8" eb="9">
      <t>カズ</t>
    </rPh>
    <rPh sb="13" eb="14">
      <t>リョウ</t>
    </rPh>
    <phoneticPr fontId="2"/>
  </si>
  <si>
    <t>臨時</t>
    <rPh sb="0" eb="2">
      <t>リンジ</t>
    </rPh>
    <phoneticPr fontId="2"/>
  </si>
  <si>
    <t>16 国　　　庫　　　支　　　出　　　金</t>
    <rPh sb="3" eb="4">
      <t>クニ</t>
    </rPh>
    <rPh sb="7" eb="8">
      <t>コ</t>
    </rPh>
    <rPh sb="11" eb="12">
      <t>ササ</t>
    </rPh>
    <rPh sb="15" eb="16">
      <t>デ</t>
    </rPh>
    <rPh sb="19" eb="20">
      <t>キン</t>
    </rPh>
    <phoneticPr fontId="2"/>
  </si>
  <si>
    <t>9財産収入</t>
    <rPh sb="1" eb="3">
      <t>ザイサン</t>
    </rPh>
    <rPh sb="3" eb="5">
      <t>シュウニュウ</t>
    </rPh>
    <phoneticPr fontId="2"/>
  </si>
  <si>
    <t>17 国有提供施設等所在市町村助成交付金</t>
    <rPh sb="3" eb="5">
      <t>コクユウ</t>
    </rPh>
    <rPh sb="5" eb="7">
      <t>テイキョウ</t>
    </rPh>
    <rPh sb="7" eb="9">
      <t>シセツ</t>
    </rPh>
    <rPh sb="9" eb="10">
      <t>トウ</t>
    </rPh>
    <rPh sb="10" eb="12">
      <t>ショザイ</t>
    </rPh>
    <rPh sb="12" eb="15">
      <t>シチョウソン</t>
    </rPh>
    <rPh sb="15" eb="17">
      <t>ジョセイ</t>
    </rPh>
    <rPh sb="17" eb="20">
      <t>コウフキン</t>
    </rPh>
    <phoneticPr fontId="2"/>
  </si>
  <si>
    <t>10繰入金</t>
    <rPh sb="2" eb="5">
      <t>クリイレキン</t>
    </rPh>
    <phoneticPr fontId="2"/>
  </si>
  <si>
    <t>18 県　　　支　　　出　　　金</t>
    <rPh sb="3" eb="4">
      <t>ケン</t>
    </rPh>
    <rPh sb="7" eb="8">
      <t>ササ</t>
    </rPh>
    <rPh sb="11" eb="12">
      <t>デ</t>
    </rPh>
    <rPh sb="15" eb="16">
      <t>キン</t>
    </rPh>
    <phoneticPr fontId="2"/>
  </si>
  <si>
    <t>11繰越金</t>
    <rPh sb="2" eb="5">
      <t>クリコシキン</t>
    </rPh>
    <phoneticPr fontId="2"/>
  </si>
  <si>
    <t>19 財　　　産　　　収　　　入</t>
    <rPh sb="3" eb="4">
      <t>ザイ</t>
    </rPh>
    <rPh sb="7" eb="8">
      <t>サン</t>
    </rPh>
    <rPh sb="11" eb="12">
      <t>オサム</t>
    </rPh>
    <rPh sb="15" eb="16">
      <t>イ</t>
    </rPh>
    <phoneticPr fontId="2"/>
  </si>
  <si>
    <t>12地方債</t>
    <rPh sb="2" eb="5">
      <t>チホウサイ</t>
    </rPh>
    <phoneticPr fontId="2"/>
  </si>
  <si>
    <t>20 寄　　　　附　　　　金</t>
    <rPh sb="3" eb="4">
      <t>キ</t>
    </rPh>
    <rPh sb="8" eb="9">
      <t>フ</t>
    </rPh>
    <rPh sb="13" eb="14">
      <t>キン</t>
    </rPh>
    <phoneticPr fontId="2"/>
  </si>
  <si>
    <t>21 繰　　　　入　　　　金</t>
    <rPh sb="3" eb="4">
      <t>グリ</t>
    </rPh>
    <rPh sb="8" eb="9">
      <t>イ</t>
    </rPh>
    <rPh sb="13" eb="14">
      <t>キン</t>
    </rPh>
    <phoneticPr fontId="2"/>
  </si>
  <si>
    <t>22 繰　　　　越　　　　金</t>
    <rPh sb="3" eb="4">
      <t>グリ</t>
    </rPh>
    <rPh sb="8" eb="9">
      <t>コシ</t>
    </rPh>
    <rPh sb="13" eb="14">
      <t>キン</t>
    </rPh>
    <phoneticPr fontId="2"/>
  </si>
  <si>
    <t>23 諸　　　　収　　　　入</t>
    <rPh sb="3" eb="4">
      <t>ショ</t>
    </rPh>
    <rPh sb="8" eb="9">
      <t>オサム</t>
    </rPh>
    <rPh sb="13" eb="14">
      <t>イ</t>
    </rPh>
    <phoneticPr fontId="2"/>
  </si>
  <si>
    <t>うち県貸付金</t>
    <rPh sb="2" eb="3">
      <t>ケン</t>
    </rPh>
    <rPh sb="3" eb="6">
      <t>カシツケキン</t>
    </rPh>
    <phoneticPr fontId="2"/>
  </si>
  <si>
    <t>内訳</t>
    <rPh sb="0" eb="2">
      <t>ウチワケ</t>
    </rPh>
    <phoneticPr fontId="2"/>
  </si>
  <si>
    <t>収　　益　　事　　業　　収　　入</t>
    <rPh sb="0" eb="1">
      <t>オサム</t>
    </rPh>
    <rPh sb="3" eb="4">
      <t>エキ</t>
    </rPh>
    <rPh sb="6" eb="7">
      <t>コト</t>
    </rPh>
    <rPh sb="9" eb="10">
      <t>ギョウ</t>
    </rPh>
    <rPh sb="12" eb="13">
      <t>オサム</t>
    </rPh>
    <rPh sb="15" eb="16">
      <t>イ</t>
    </rPh>
    <phoneticPr fontId="2"/>
  </si>
  <si>
    <t>13　そ　　の　　他</t>
    <rPh sb="9" eb="10">
      <t>タ</t>
    </rPh>
    <phoneticPr fontId="2"/>
  </si>
  <si>
    <t>各　種　貸　付　金　元　利　収　入</t>
    <rPh sb="0" eb="1">
      <t>カク</t>
    </rPh>
    <rPh sb="2" eb="3">
      <t>タネ</t>
    </rPh>
    <rPh sb="4" eb="5">
      <t>カシ</t>
    </rPh>
    <rPh sb="6" eb="7">
      <t>ヅケ</t>
    </rPh>
    <rPh sb="8" eb="9">
      <t>キン</t>
    </rPh>
    <rPh sb="10" eb="11">
      <t>モト</t>
    </rPh>
    <rPh sb="12" eb="13">
      <t>リ</t>
    </rPh>
    <rPh sb="14" eb="15">
      <t>オサム</t>
    </rPh>
    <rPh sb="16" eb="17">
      <t>イ</t>
    </rPh>
    <phoneticPr fontId="2"/>
  </si>
  <si>
    <t>そ　　　　の　　　　他</t>
    <rPh sb="10" eb="11">
      <t>タ</t>
    </rPh>
    <phoneticPr fontId="2"/>
  </si>
  <si>
    <t>　歳　　入　　合　　計</t>
    <rPh sb="1" eb="2">
      <t>トシ</t>
    </rPh>
    <rPh sb="4" eb="5">
      <t>イ</t>
    </rPh>
    <rPh sb="7" eb="8">
      <t>ゴウ</t>
    </rPh>
    <rPh sb="10" eb="11">
      <t>ケイ</t>
    </rPh>
    <phoneticPr fontId="2"/>
  </si>
  <si>
    <t>歳　入　構　成　比　（％）</t>
    <rPh sb="0" eb="1">
      <t>トシ</t>
    </rPh>
    <rPh sb="2" eb="3">
      <t>イ</t>
    </rPh>
    <rPh sb="4" eb="5">
      <t>ガマエ</t>
    </rPh>
    <rPh sb="6" eb="7">
      <t>シゲル</t>
    </rPh>
    <rPh sb="8" eb="9">
      <t>ヒ</t>
    </rPh>
    <phoneticPr fontId="2"/>
  </si>
  <si>
    <t>10 地　　方　　特　　例　　交　　付　　金</t>
    <rPh sb="3" eb="4">
      <t>チ</t>
    </rPh>
    <rPh sb="6" eb="7">
      <t>ホウ</t>
    </rPh>
    <rPh sb="9" eb="10">
      <t>トク</t>
    </rPh>
    <rPh sb="12" eb="13">
      <t>レイ</t>
    </rPh>
    <rPh sb="15" eb="16">
      <t>コウ</t>
    </rPh>
    <rPh sb="18" eb="19">
      <t>ヅケ</t>
    </rPh>
    <rPh sb="21" eb="22">
      <t>キン</t>
    </rPh>
    <phoneticPr fontId="2"/>
  </si>
  <si>
    <t>11 地　　　方　　　交　　　付　　　税</t>
    <rPh sb="3" eb="4">
      <t>チ</t>
    </rPh>
    <rPh sb="7" eb="8">
      <t>ホウ</t>
    </rPh>
    <rPh sb="11" eb="12">
      <t>コウ</t>
    </rPh>
    <rPh sb="15" eb="16">
      <t>ヅケ</t>
    </rPh>
    <rPh sb="19" eb="20">
      <t>ゼイ</t>
    </rPh>
    <phoneticPr fontId="2"/>
  </si>
  <si>
    <t>6分担金・負担金、寄附金</t>
    <rPh sb="1" eb="4">
      <t>ブンタンキン</t>
    </rPh>
    <rPh sb="5" eb="8">
      <t>フタンキン</t>
    </rPh>
    <rPh sb="9" eb="12">
      <t>キフキン</t>
    </rPh>
    <phoneticPr fontId="2"/>
  </si>
  <si>
    <t>13 分　　担　　金　　・　　負　　担　　金</t>
    <rPh sb="3" eb="4">
      <t>ブン</t>
    </rPh>
    <rPh sb="6" eb="7">
      <t>ニナ</t>
    </rPh>
    <rPh sb="9" eb="10">
      <t>キン</t>
    </rPh>
    <rPh sb="15" eb="16">
      <t>フ</t>
    </rPh>
    <rPh sb="18" eb="19">
      <t>ニナ</t>
    </rPh>
    <rPh sb="21" eb="22">
      <t>キン</t>
    </rPh>
    <phoneticPr fontId="2"/>
  </si>
  <si>
    <t>前年度　　　　　決算額　　　　　（Ａ）</t>
    <rPh sb="0" eb="3">
      <t>ゼンネンド</t>
    </rPh>
    <rPh sb="8" eb="11">
      <t>ケッサンガク</t>
    </rPh>
    <phoneticPr fontId="2"/>
  </si>
  <si>
    <t>本年度　　　　　決算額　　　　　（Ｂ）</t>
    <rPh sb="0" eb="3">
      <t>ホンネンド</t>
    </rPh>
    <rPh sb="8" eb="11">
      <t>ケッサンガク</t>
    </rPh>
    <phoneticPr fontId="2"/>
  </si>
  <si>
    <t>左のうち臨時的なもの　　（Ｃ）</t>
    <rPh sb="0" eb="1">
      <t>ヒダリ</t>
    </rPh>
    <rPh sb="4" eb="7">
      <t>リンジテキ</t>
    </rPh>
    <phoneticPr fontId="2"/>
  </si>
  <si>
    <t>差引経常　　的なもの　　　　　（Ｂ）－（Ｃ）</t>
    <rPh sb="0" eb="2">
      <t>サシヒキ</t>
    </rPh>
    <rPh sb="2" eb="4">
      <t>ケイジョウ</t>
    </rPh>
    <rPh sb="6" eb="7">
      <t>テキ</t>
    </rPh>
    <phoneticPr fontId="2"/>
  </si>
  <si>
    <t>左の財源内訳</t>
    <rPh sb="0" eb="1">
      <t>ヒダリ</t>
    </rPh>
    <rPh sb="2" eb="4">
      <t>ザイゲン</t>
    </rPh>
    <rPh sb="4" eb="6">
      <t>ウチワケ</t>
    </rPh>
    <phoneticPr fontId="2"/>
  </si>
  <si>
    <t>決算額　　構成比（％）</t>
    <rPh sb="0" eb="3">
      <t>ケッサンガク</t>
    </rPh>
    <rPh sb="5" eb="8">
      <t>コウセイヒ</t>
    </rPh>
    <phoneticPr fontId="2"/>
  </si>
  <si>
    <t>決算額　　増減率（％）</t>
    <rPh sb="0" eb="3">
      <t>ケッサンガク</t>
    </rPh>
    <rPh sb="5" eb="8">
      <t>ゾウゲンリツ</t>
    </rPh>
    <phoneticPr fontId="2"/>
  </si>
  <si>
    <t>経常収支比　　　率　　（％）</t>
    <rPh sb="0" eb="2">
      <t>ケイジョウ</t>
    </rPh>
    <rPh sb="2" eb="4">
      <t>シュウシ</t>
    </rPh>
    <rPh sb="4" eb="5">
      <t>ヒ</t>
    </rPh>
    <rPh sb="8" eb="9">
      <t>リツ</t>
    </rPh>
    <phoneticPr fontId="2"/>
  </si>
  <si>
    <t>１ 人　　　件　　　費</t>
    <rPh sb="2" eb="3">
      <t>ヒト</t>
    </rPh>
    <rPh sb="6" eb="7">
      <t>ケン</t>
    </rPh>
    <rPh sb="10" eb="11">
      <t>ヒ</t>
    </rPh>
    <phoneticPr fontId="2"/>
  </si>
  <si>
    <t>１　人　　件　　費</t>
    <rPh sb="2" eb="3">
      <t>ヒト</t>
    </rPh>
    <rPh sb="5" eb="6">
      <t>ケン</t>
    </rPh>
    <rPh sb="8" eb="9">
      <t>ヒ</t>
    </rPh>
    <phoneticPr fontId="2"/>
  </si>
  <si>
    <t>２ 物　　　件　　　費</t>
    <rPh sb="2" eb="3">
      <t>モノ</t>
    </rPh>
    <rPh sb="6" eb="7">
      <t>ケン</t>
    </rPh>
    <rPh sb="10" eb="11">
      <t>ヒ</t>
    </rPh>
    <phoneticPr fontId="2"/>
  </si>
  <si>
    <t>３ 維　持　補　修　費</t>
    <rPh sb="2" eb="3">
      <t>ツナ</t>
    </rPh>
    <rPh sb="4" eb="5">
      <t>ジ</t>
    </rPh>
    <rPh sb="6" eb="7">
      <t>ホ</t>
    </rPh>
    <rPh sb="8" eb="9">
      <t>オサム</t>
    </rPh>
    <rPh sb="10" eb="11">
      <t>ヒ</t>
    </rPh>
    <phoneticPr fontId="2"/>
  </si>
  <si>
    <t>４ 扶　　　助　　　費</t>
    <rPh sb="2" eb="3">
      <t>タス</t>
    </rPh>
    <rPh sb="6" eb="7">
      <t>スケ</t>
    </rPh>
    <rPh sb="10" eb="11">
      <t>ヒ</t>
    </rPh>
    <phoneticPr fontId="2"/>
  </si>
  <si>
    <t>２　扶　　助　　費</t>
    <rPh sb="2" eb="3">
      <t>タス</t>
    </rPh>
    <rPh sb="5" eb="6">
      <t>スケ</t>
    </rPh>
    <rPh sb="8" eb="9">
      <t>ヒ</t>
    </rPh>
    <phoneticPr fontId="2"/>
  </si>
  <si>
    <t>５ 補　　助　　費　　等</t>
    <rPh sb="2" eb="3">
      <t>ホ</t>
    </rPh>
    <rPh sb="5" eb="6">
      <t>スケ</t>
    </rPh>
    <rPh sb="8" eb="9">
      <t>ヒ</t>
    </rPh>
    <rPh sb="11" eb="12">
      <t>ナド</t>
    </rPh>
    <phoneticPr fontId="2"/>
  </si>
  <si>
    <t>３　公　　債　　費</t>
    <rPh sb="2" eb="3">
      <t>オオヤケ</t>
    </rPh>
    <rPh sb="5" eb="6">
      <t>サイ</t>
    </rPh>
    <rPh sb="8" eb="9">
      <t>ヒ</t>
    </rPh>
    <phoneticPr fontId="2"/>
  </si>
  <si>
    <t>(1)一部事務組合に
対するもの</t>
    <rPh sb="3" eb="5">
      <t>イチブ</t>
    </rPh>
    <rPh sb="5" eb="7">
      <t>ジム</t>
    </rPh>
    <rPh sb="7" eb="9">
      <t>クミアイ</t>
    </rPh>
    <rPh sb="11" eb="12">
      <t>タイ</t>
    </rPh>
    <phoneticPr fontId="2"/>
  </si>
  <si>
    <t>(1)元利償還金</t>
    <rPh sb="3" eb="5">
      <t>ガンリ</t>
    </rPh>
    <rPh sb="5" eb="8">
      <t>ショウカンキン</t>
    </rPh>
    <phoneticPr fontId="2"/>
  </si>
  <si>
    <t>(2)(1)以外のもの</t>
    <rPh sb="6" eb="8">
      <t>イガイ</t>
    </rPh>
    <phoneticPr fontId="2"/>
  </si>
  <si>
    <t>(2)一時借入金利子</t>
    <rPh sb="3" eb="5">
      <t>イチジ</t>
    </rPh>
    <rPh sb="5" eb="7">
      <t>カリイレ</t>
    </rPh>
    <rPh sb="7" eb="8">
      <t>キン</t>
    </rPh>
    <rPh sb="8" eb="10">
      <t>リシ</t>
    </rPh>
    <phoneticPr fontId="2"/>
  </si>
  <si>
    <t>６ 公　　　債　　　費</t>
    <rPh sb="2" eb="3">
      <t>オオヤケ</t>
    </rPh>
    <rPh sb="6" eb="7">
      <t>サイ</t>
    </rPh>
    <rPh sb="10" eb="11">
      <t>ヒ</t>
    </rPh>
    <phoneticPr fontId="2"/>
  </si>
  <si>
    <t>１～３　義務的経費計</t>
    <rPh sb="4" eb="7">
      <t>ギムテキ</t>
    </rPh>
    <rPh sb="7" eb="9">
      <t>ケイヒ</t>
    </rPh>
    <rPh sb="9" eb="10">
      <t>ケイ</t>
    </rPh>
    <phoneticPr fontId="2"/>
  </si>
  <si>
    <t>４　物　　件　　費</t>
    <rPh sb="2" eb="3">
      <t>モノ</t>
    </rPh>
    <rPh sb="5" eb="6">
      <t>ケン</t>
    </rPh>
    <rPh sb="8" eb="9">
      <t>ヒ</t>
    </rPh>
    <phoneticPr fontId="2"/>
  </si>
  <si>
    <t>５　維　持　補　修　費</t>
    <rPh sb="2" eb="3">
      <t>ツナ</t>
    </rPh>
    <rPh sb="4" eb="5">
      <t>ジ</t>
    </rPh>
    <rPh sb="6" eb="7">
      <t>ホ</t>
    </rPh>
    <rPh sb="8" eb="9">
      <t>オサム</t>
    </rPh>
    <rPh sb="10" eb="11">
      <t>ヒ</t>
    </rPh>
    <phoneticPr fontId="2"/>
  </si>
  <si>
    <t>７ 積　　　立　　　金</t>
    <rPh sb="2" eb="3">
      <t>セキ</t>
    </rPh>
    <rPh sb="6" eb="7">
      <t>タテ</t>
    </rPh>
    <rPh sb="10" eb="11">
      <t>キン</t>
    </rPh>
    <phoneticPr fontId="2"/>
  </si>
  <si>
    <t>６　補　助　費　等</t>
    <rPh sb="2" eb="3">
      <t>ホ</t>
    </rPh>
    <rPh sb="4" eb="5">
      <t>スケ</t>
    </rPh>
    <rPh sb="6" eb="7">
      <t>ヒ</t>
    </rPh>
    <rPh sb="8" eb="9">
      <t>トウ</t>
    </rPh>
    <phoneticPr fontId="2"/>
  </si>
  <si>
    <t>８ 投資及び出資金
　・貸付金</t>
    <rPh sb="2" eb="4">
      <t>トウシ</t>
    </rPh>
    <rPh sb="4" eb="5">
      <t>オヨ</t>
    </rPh>
    <rPh sb="6" eb="9">
      <t>シュッシキン</t>
    </rPh>
    <rPh sb="12" eb="13">
      <t>カ</t>
    </rPh>
    <rPh sb="13" eb="14">
      <t>ツ</t>
    </rPh>
    <rPh sb="14" eb="15">
      <t>キン</t>
    </rPh>
    <phoneticPr fontId="2"/>
  </si>
  <si>
    <t>４～６　消費的経費計</t>
    <rPh sb="4" eb="6">
      <t>ショウヒ</t>
    </rPh>
    <rPh sb="6" eb="7">
      <t>テキ</t>
    </rPh>
    <rPh sb="7" eb="9">
      <t>ケイヒ</t>
    </rPh>
    <rPh sb="9" eb="10">
      <t>ケイ</t>
    </rPh>
    <phoneticPr fontId="2"/>
  </si>
  <si>
    <t>９ 繰　　　出　　　金</t>
    <rPh sb="2" eb="3">
      <t>グリ</t>
    </rPh>
    <rPh sb="6" eb="7">
      <t>デ</t>
    </rPh>
    <rPh sb="10" eb="11">
      <t>キン</t>
    </rPh>
    <phoneticPr fontId="2"/>
  </si>
  <si>
    <t>７　積　　立　　金</t>
    <rPh sb="2" eb="3">
      <t>セキ</t>
    </rPh>
    <rPh sb="5" eb="6">
      <t>タテ</t>
    </rPh>
    <rPh sb="8" eb="9">
      <t>カネ</t>
    </rPh>
    <phoneticPr fontId="2"/>
  </si>
  <si>
    <t>10 前年度繰上充用金</t>
    <rPh sb="3" eb="6">
      <t>ゼンネンド</t>
    </rPh>
    <rPh sb="6" eb="7">
      <t>ク</t>
    </rPh>
    <rPh sb="7" eb="8">
      <t>ア</t>
    </rPh>
    <rPh sb="8" eb="10">
      <t>ジュウヨウ</t>
    </rPh>
    <rPh sb="10" eb="11">
      <t>キン</t>
    </rPh>
    <phoneticPr fontId="2"/>
  </si>
  <si>
    <t>８　投 資 出 資 貸 付 金</t>
    <rPh sb="2" eb="3">
      <t>ナ</t>
    </rPh>
    <rPh sb="4" eb="5">
      <t>シ</t>
    </rPh>
    <rPh sb="6" eb="7">
      <t>デ</t>
    </rPh>
    <rPh sb="8" eb="9">
      <t>シ</t>
    </rPh>
    <rPh sb="10" eb="11">
      <t>カ</t>
    </rPh>
    <rPh sb="12" eb="13">
      <t>ツ</t>
    </rPh>
    <rPh sb="14" eb="15">
      <t>キン</t>
    </rPh>
    <phoneticPr fontId="2"/>
  </si>
  <si>
    <t>　歳出合計（１～１０）</t>
    <rPh sb="1" eb="3">
      <t>サイシュツ</t>
    </rPh>
    <rPh sb="3" eb="5">
      <t>ゴウケイ</t>
    </rPh>
    <phoneticPr fontId="2"/>
  </si>
  <si>
    <t>９　繰　　出　　金</t>
    <rPh sb="2" eb="3">
      <t>ク</t>
    </rPh>
    <rPh sb="5" eb="6">
      <t>ダ</t>
    </rPh>
    <rPh sb="8" eb="9">
      <t>キン</t>
    </rPh>
    <phoneticPr fontId="2"/>
  </si>
  <si>
    <t>うち経常経費
充当一般財源</t>
    <rPh sb="2" eb="4">
      <t>ケイジョウ</t>
    </rPh>
    <rPh sb="4" eb="6">
      <t>ケイヒ</t>
    </rPh>
    <rPh sb="7" eb="9">
      <t>ジュウトウ</t>
    </rPh>
    <rPh sb="9" eb="11">
      <t>イッパン</t>
    </rPh>
    <rPh sb="11" eb="13">
      <t>ザイゲン</t>
    </rPh>
    <phoneticPr fontId="2"/>
  </si>
  <si>
    <t>＝</t>
    <phoneticPr fontId="2"/>
  </si>
  <si>
    <r>
      <t>※</t>
    </r>
    <r>
      <rPr>
        <b/>
        <sz val="9"/>
        <rFont val="ＭＳ Ｐゴシック"/>
        <family val="3"/>
        <charset val="128"/>
      </rPr>
      <t>Ａ</t>
    </r>
    <phoneticPr fontId="2"/>
  </si>
  <si>
    <t>千円</t>
    <rPh sb="0" eb="2">
      <t>センエン</t>
    </rPh>
    <phoneticPr fontId="2"/>
  </si>
  <si>
    <t>事　業　区　分</t>
    <rPh sb="0" eb="1">
      <t>コト</t>
    </rPh>
    <rPh sb="2" eb="3">
      <t>ギョウ</t>
    </rPh>
    <rPh sb="4" eb="5">
      <t>ク</t>
    </rPh>
    <rPh sb="6" eb="7">
      <t>ブン</t>
    </rPh>
    <phoneticPr fontId="2"/>
  </si>
  <si>
    <t>事業概要（構造、規模等）</t>
    <rPh sb="0" eb="4">
      <t>ジギョウガイヨウ</t>
    </rPh>
    <rPh sb="5" eb="7">
      <t>コウゾウ</t>
    </rPh>
    <rPh sb="8" eb="10">
      <t>キボ</t>
    </rPh>
    <rPh sb="10" eb="11">
      <t>トウ</t>
    </rPh>
    <phoneticPr fontId="2"/>
  </si>
  <si>
    <t>工　　期</t>
    <rPh sb="0" eb="1">
      <t>コウ</t>
    </rPh>
    <rPh sb="3" eb="4">
      <t>キ</t>
    </rPh>
    <phoneticPr fontId="2"/>
  </si>
  <si>
    <t>総 事 業 費</t>
    <rPh sb="0" eb="1">
      <t>ソウ</t>
    </rPh>
    <rPh sb="2" eb="3">
      <t>コト</t>
    </rPh>
    <rPh sb="4" eb="5">
      <t>ギョウ</t>
    </rPh>
    <rPh sb="6" eb="7">
      <t>ヒ</t>
    </rPh>
    <phoneticPr fontId="2"/>
  </si>
  <si>
    <t>事　業　名</t>
    <rPh sb="0" eb="1">
      <t>コト</t>
    </rPh>
    <rPh sb="2" eb="3">
      <t>ギョウ</t>
    </rPh>
    <rPh sb="4" eb="5">
      <t>メイ</t>
    </rPh>
    <phoneticPr fontId="2"/>
  </si>
  <si>
    <t>国･県支出金</t>
    <rPh sb="0" eb="1">
      <t>クニ</t>
    </rPh>
    <rPh sb="2" eb="3">
      <t>ケン</t>
    </rPh>
    <rPh sb="3" eb="6">
      <t>シシュツキン</t>
    </rPh>
    <phoneticPr fontId="2"/>
  </si>
  <si>
    <t>地方債</t>
    <rPh sb="0" eb="3">
      <t>チホウサイ</t>
    </rPh>
    <phoneticPr fontId="2"/>
  </si>
  <si>
    <t>繰入金</t>
    <rPh sb="0" eb="3">
      <t>クリイレキン</t>
    </rPh>
    <phoneticPr fontId="2"/>
  </si>
  <si>
    <t>うち財調取崩</t>
    <rPh sb="2" eb="4">
      <t>ザイチョウ</t>
    </rPh>
    <rPh sb="4" eb="5">
      <t>ト</t>
    </rPh>
    <rPh sb="5" eb="6">
      <t>クズ</t>
    </rPh>
    <phoneticPr fontId="2"/>
  </si>
  <si>
    <t>＜歳入＞</t>
    <rPh sb="1" eb="3">
      <t>サイニュウ</t>
    </rPh>
    <phoneticPr fontId="2"/>
  </si>
  <si>
    <t>＜歳出＞</t>
    <rPh sb="1" eb="3">
      <t>サイシュツ</t>
    </rPh>
    <phoneticPr fontId="2"/>
  </si>
  <si>
    <t>６　分・負担金、寄附金</t>
    <rPh sb="2" eb="3">
      <t>ブン</t>
    </rPh>
    <rPh sb="4" eb="7">
      <t>フタンキン</t>
    </rPh>
    <rPh sb="8" eb="11">
      <t>キフキン</t>
    </rPh>
    <phoneticPr fontId="2"/>
  </si>
  <si>
    <t>７　使 用 料、手 数 料</t>
    <rPh sb="2" eb="3">
      <t>ツカ</t>
    </rPh>
    <rPh sb="4" eb="5">
      <t>ヨウ</t>
    </rPh>
    <rPh sb="6" eb="7">
      <t>リョウ</t>
    </rPh>
    <rPh sb="8" eb="9">
      <t>テ</t>
    </rPh>
    <rPh sb="10" eb="11">
      <t>カズ</t>
    </rPh>
    <rPh sb="12" eb="13">
      <t>リョウ</t>
    </rPh>
    <phoneticPr fontId="2"/>
  </si>
  <si>
    <t>８　国 ・ 県 支 出 金</t>
    <rPh sb="2" eb="3">
      <t>クニ</t>
    </rPh>
    <rPh sb="6" eb="7">
      <t>ケン</t>
    </rPh>
    <rPh sb="8" eb="9">
      <t>ササ</t>
    </rPh>
    <rPh sb="10" eb="11">
      <t>デ</t>
    </rPh>
    <rPh sb="12" eb="13">
      <t>キン</t>
    </rPh>
    <phoneticPr fontId="2"/>
  </si>
  <si>
    <t>10　普通建設事業費</t>
    <rPh sb="3" eb="5">
      <t>フツウ</t>
    </rPh>
    <rPh sb="5" eb="7">
      <t>ケンセツ</t>
    </rPh>
    <rPh sb="7" eb="10">
      <t>ジギョウヒ</t>
    </rPh>
    <phoneticPr fontId="2"/>
  </si>
  <si>
    <t>補助</t>
    <rPh sb="0" eb="2">
      <t>ホジョ</t>
    </rPh>
    <phoneticPr fontId="2"/>
  </si>
  <si>
    <t>９　　財　産　収　入</t>
    <rPh sb="3" eb="4">
      <t>ザイ</t>
    </rPh>
    <rPh sb="5" eb="6">
      <t>サン</t>
    </rPh>
    <rPh sb="7" eb="8">
      <t>オサム</t>
    </rPh>
    <rPh sb="9" eb="10">
      <t>イ</t>
    </rPh>
    <phoneticPr fontId="2"/>
  </si>
  <si>
    <t>単独</t>
    <rPh sb="0" eb="2">
      <t>タンドク</t>
    </rPh>
    <phoneticPr fontId="2"/>
  </si>
  <si>
    <t>10　繰　　入　　金</t>
    <rPh sb="3" eb="4">
      <t>グリ</t>
    </rPh>
    <rPh sb="6" eb="7">
      <t>イ</t>
    </rPh>
    <rPh sb="9" eb="10">
      <t>キン</t>
    </rPh>
    <phoneticPr fontId="2"/>
  </si>
  <si>
    <t>11　災害復旧事業費</t>
    <rPh sb="3" eb="5">
      <t>サイガイ</t>
    </rPh>
    <rPh sb="5" eb="7">
      <t>フッキュウ</t>
    </rPh>
    <rPh sb="7" eb="10">
      <t>ジギョウヒ</t>
    </rPh>
    <phoneticPr fontId="2"/>
  </si>
  <si>
    <t>（２）債務負担行為に係る事業</t>
    <rPh sb="3" eb="5">
      <t>サイム</t>
    </rPh>
    <rPh sb="5" eb="7">
      <t>フタン</t>
    </rPh>
    <rPh sb="7" eb="9">
      <t>コウイ</t>
    </rPh>
    <rPh sb="10" eb="11">
      <t>カカ</t>
    </rPh>
    <rPh sb="12" eb="14">
      <t>ジギョウ</t>
    </rPh>
    <phoneticPr fontId="2"/>
  </si>
  <si>
    <t>11　繰　　越　　金</t>
    <rPh sb="3" eb="4">
      <t>グリ</t>
    </rPh>
    <rPh sb="6" eb="7">
      <t>コシ</t>
    </rPh>
    <rPh sb="9" eb="10">
      <t>カネ</t>
    </rPh>
    <phoneticPr fontId="2"/>
  </si>
  <si>
    <t>12　地　　方　　債</t>
    <rPh sb="3" eb="4">
      <t>チ</t>
    </rPh>
    <rPh sb="6" eb="7">
      <t>ホウ</t>
    </rPh>
    <rPh sb="9" eb="10">
      <t>サイ</t>
    </rPh>
    <phoneticPr fontId="2"/>
  </si>
  <si>
    <t>12　失業対策事業費</t>
    <rPh sb="3" eb="5">
      <t>シツギョウ</t>
    </rPh>
    <rPh sb="5" eb="7">
      <t>タイサク</t>
    </rPh>
    <rPh sb="7" eb="9">
      <t>ジギョウ</t>
    </rPh>
    <rPh sb="9" eb="10">
      <t>ヒ</t>
    </rPh>
    <phoneticPr fontId="2"/>
  </si>
  <si>
    <t>10～12投資的経費計</t>
    <rPh sb="5" eb="8">
      <t>トウシテキ</t>
    </rPh>
    <rPh sb="8" eb="10">
      <t>ケイヒ</t>
    </rPh>
    <rPh sb="10" eb="11">
      <t>ケイ</t>
    </rPh>
    <phoneticPr fontId="2"/>
  </si>
  <si>
    <t>（３）新規事業</t>
    <rPh sb="3" eb="5">
      <t>シンキ</t>
    </rPh>
    <rPh sb="5" eb="7">
      <t>ジギョウ</t>
    </rPh>
    <phoneticPr fontId="2"/>
  </si>
  <si>
    <t>その他歳入</t>
    <rPh sb="2" eb="3">
      <t>タ</t>
    </rPh>
    <rPh sb="3" eb="5">
      <t>サイニュウ</t>
    </rPh>
    <phoneticPr fontId="2"/>
  </si>
  <si>
    <t>（４）繰出金等（建設事業に係るものに限る。）</t>
    <rPh sb="3" eb="4">
      <t>ク</t>
    </rPh>
    <rPh sb="4" eb="5">
      <t>ダ</t>
    </rPh>
    <rPh sb="5" eb="6">
      <t>キン</t>
    </rPh>
    <rPh sb="6" eb="7">
      <t>トウ</t>
    </rPh>
    <rPh sb="8" eb="10">
      <t>ケンセツ</t>
    </rPh>
    <rPh sb="10" eb="12">
      <t>ジギョウ</t>
    </rPh>
    <rPh sb="13" eb="14">
      <t>カカ</t>
    </rPh>
    <rPh sb="18" eb="19">
      <t>カギ</t>
    </rPh>
    <phoneticPr fontId="2"/>
  </si>
  <si>
    <t>合　　　　　　計</t>
    <rPh sb="0" eb="1">
      <t>ゴウ</t>
    </rPh>
    <rPh sb="7" eb="8">
      <t>ケイ</t>
    </rPh>
    <phoneticPr fontId="2"/>
  </si>
  <si>
    <r>
      <t>※</t>
    </r>
    <r>
      <rPr>
        <b/>
        <sz val="9"/>
        <rFont val="ＭＳ Ｐゴシック"/>
        <family val="3"/>
        <charset val="128"/>
      </rPr>
      <t>Ｂ</t>
    </r>
    <phoneticPr fontId="2"/>
  </si>
  <si>
    <t>（２）新規事業</t>
    <rPh sb="3" eb="5">
      <t>シンキ</t>
    </rPh>
    <rPh sb="5" eb="7">
      <t>ジギョウ</t>
    </rPh>
    <phoneticPr fontId="2"/>
  </si>
  <si>
    <t>参考　　総合計（１計画内事業＋２計画外事業）</t>
    <rPh sb="0" eb="2">
      <t>サンコウ</t>
    </rPh>
    <rPh sb="4" eb="5">
      <t>ソウ</t>
    </rPh>
    <rPh sb="5" eb="7">
      <t>ゴウケイ</t>
    </rPh>
    <rPh sb="9" eb="12">
      <t>ケイカクナイ</t>
    </rPh>
    <rPh sb="12" eb="14">
      <t>ジギョウ</t>
    </rPh>
    <rPh sb="16" eb="18">
      <t>ケイカク</t>
    </rPh>
    <rPh sb="18" eb="19">
      <t>ソト</t>
    </rPh>
    <rPh sb="19" eb="21">
      <t>ジギョウ</t>
    </rPh>
    <phoneticPr fontId="2"/>
  </si>
  <si>
    <t>（歳　入）</t>
    <rPh sb="1" eb="2">
      <t>トシ</t>
    </rPh>
    <rPh sb="3" eb="4">
      <t>イリ</t>
    </rPh>
    <phoneticPr fontId="2"/>
  </si>
  <si>
    <t>（歳　出）</t>
    <rPh sb="1" eb="2">
      <t>トシ</t>
    </rPh>
    <rPh sb="3" eb="4">
      <t>デ</t>
    </rPh>
    <phoneticPr fontId="2"/>
  </si>
  <si>
    <t>区　　分</t>
    <rPh sb="0" eb="1">
      <t>ク</t>
    </rPh>
    <rPh sb="3" eb="4">
      <t>ブン</t>
    </rPh>
    <phoneticPr fontId="2"/>
  </si>
  <si>
    <t>合計（調査表３）</t>
    <rPh sb="0" eb="2">
      <t>ゴウケイ</t>
    </rPh>
    <rPh sb="3" eb="6">
      <t>チョウサヒョウ</t>
    </rPh>
    <phoneticPr fontId="2"/>
  </si>
  <si>
    <t>合計（調査表４）</t>
    <rPh sb="0" eb="2">
      <t>ゴウケイ</t>
    </rPh>
    <rPh sb="3" eb="6">
      <t>チョウサヒョウ</t>
    </rPh>
    <phoneticPr fontId="2"/>
  </si>
  <si>
    <t>１　地　　方　　税</t>
    <rPh sb="2" eb="3">
      <t>チ</t>
    </rPh>
    <rPh sb="5" eb="6">
      <t>ホウ</t>
    </rPh>
    <rPh sb="8" eb="9">
      <t>ゼイ</t>
    </rPh>
    <phoneticPr fontId="2"/>
  </si>
  <si>
    <t>２　地　方　譲　与　税</t>
    <rPh sb="2" eb="3">
      <t>チ</t>
    </rPh>
    <rPh sb="4" eb="5">
      <t>ホウ</t>
    </rPh>
    <rPh sb="6" eb="7">
      <t>ユズル</t>
    </rPh>
    <rPh sb="8" eb="9">
      <t>クミ</t>
    </rPh>
    <rPh sb="10" eb="11">
      <t>ゼイ</t>
    </rPh>
    <phoneticPr fontId="2"/>
  </si>
  <si>
    <t>３　交　　付　　金</t>
    <rPh sb="2" eb="3">
      <t>コウ</t>
    </rPh>
    <rPh sb="5" eb="6">
      <t>ヅケ</t>
    </rPh>
    <rPh sb="8" eb="9">
      <t>キン</t>
    </rPh>
    <phoneticPr fontId="2"/>
  </si>
  <si>
    <t>４　地 方 特 例 交 付 金</t>
    <rPh sb="2" eb="3">
      <t>チ</t>
    </rPh>
    <rPh sb="4" eb="5">
      <t>ホウ</t>
    </rPh>
    <rPh sb="6" eb="7">
      <t>トク</t>
    </rPh>
    <rPh sb="8" eb="9">
      <t>レイ</t>
    </rPh>
    <rPh sb="10" eb="11">
      <t>コウ</t>
    </rPh>
    <rPh sb="12" eb="13">
      <t>ヅケ</t>
    </rPh>
    <rPh sb="14" eb="15">
      <t>キン</t>
    </rPh>
    <phoneticPr fontId="2"/>
  </si>
  <si>
    <t>５　地　方　交　付　税</t>
    <rPh sb="2" eb="3">
      <t>チ</t>
    </rPh>
    <rPh sb="4" eb="5">
      <t>ホウ</t>
    </rPh>
    <rPh sb="6" eb="7">
      <t>コウ</t>
    </rPh>
    <rPh sb="8" eb="9">
      <t>ヅケ</t>
    </rPh>
    <rPh sb="10" eb="11">
      <t>ゼイ</t>
    </rPh>
    <phoneticPr fontId="2"/>
  </si>
  <si>
    <t>うち経常経費　　　　充当一般財源</t>
    <rPh sb="2" eb="4">
      <t>ケイジョウ</t>
    </rPh>
    <rPh sb="4" eb="6">
      <t>ケイヒ</t>
    </rPh>
    <rPh sb="10" eb="12">
      <t>ジュウトウ</t>
    </rPh>
    <rPh sb="12" eb="14">
      <t>イッパン</t>
    </rPh>
    <rPh sb="14" eb="16">
      <t>ザイゲン</t>
    </rPh>
    <phoneticPr fontId="2"/>
  </si>
  <si>
    <t>参考資料　１</t>
    <rPh sb="0" eb="2">
      <t>サンコウ</t>
    </rPh>
    <rPh sb="2" eb="4">
      <t>シリョウ</t>
    </rPh>
    <phoneticPr fontId="2"/>
  </si>
  <si>
    <t>普　通
交付税
算入率
(%)</t>
    <rPh sb="0" eb="1">
      <t>ススム</t>
    </rPh>
    <rPh sb="2" eb="3">
      <t>ツウ</t>
    </rPh>
    <rPh sb="4" eb="7">
      <t>コウフゼイ</t>
    </rPh>
    <rPh sb="8" eb="10">
      <t>サンニュウ</t>
    </rPh>
    <rPh sb="10" eb="11">
      <t>リツ</t>
    </rPh>
    <phoneticPr fontId="2"/>
  </si>
  <si>
    <t>事業費</t>
    <rPh sb="0" eb="3">
      <t>ジギョウヒ</t>
    </rPh>
    <phoneticPr fontId="2"/>
  </si>
  <si>
    <t>　地　　　方　　　債　　　の　　　発　　　行　　　に　　　伴　　　う　　　地　　　方　　　債　　　元　　　利　　　償　　　還　　　金</t>
    <rPh sb="1" eb="2">
      <t>チ</t>
    </rPh>
    <rPh sb="5" eb="6">
      <t>カタ</t>
    </rPh>
    <rPh sb="9" eb="10">
      <t>サイ</t>
    </rPh>
    <rPh sb="17" eb="18">
      <t>パツ</t>
    </rPh>
    <rPh sb="21" eb="22">
      <t>ギョウ</t>
    </rPh>
    <rPh sb="29" eb="30">
      <t>トモナ</t>
    </rPh>
    <rPh sb="37" eb="38">
      <t>チ</t>
    </rPh>
    <rPh sb="41" eb="42">
      <t>カタ</t>
    </rPh>
    <rPh sb="45" eb="46">
      <t>サイ</t>
    </rPh>
    <rPh sb="49" eb="50">
      <t>モト</t>
    </rPh>
    <rPh sb="53" eb="54">
      <t>リ</t>
    </rPh>
    <rPh sb="57" eb="58">
      <t>ツグナ</t>
    </rPh>
    <rPh sb="61" eb="62">
      <t>メグ</t>
    </rPh>
    <rPh sb="65" eb="66">
      <t>キン</t>
    </rPh>
    <phoneticPr fontId="2"/>
  </si>
  <si>
    <t>元　利　　　償還金</t>
    <rPh sb="0" eb="1">
      <t>モト</t>
    </rPh>
    <rPh sb="2" eb="3">
      <t>リ</t>
    </rPh>
    <rPh sb="6" eb="9">
      <t>ショウカンキン</t>
    </rPh>
    <phoneticPr fontId="2"/>
  </si>
  <si>
    <t>うち　　　地方債</t>
    <rPh sb="5" eb="8">
      <t>チホウサイ</t>
    </rPh>
    <phoneticPr fontId="2"/>
  </si>
  <si>
    <t>交付税　　　算入額</t>
    <rPh sb="0" eb="3">
      <t>コウフゼイ</t>
    </rPh>
    <rPh sb="6" eb="8">
      <t>サンニュウ</t>
    </rPh>
    <rPh sb="8" eb="9">
      <t>ガク</t>
    </rPh>
    <phoneticPr fontId="2"/>
  </si>
  <si>
    <t>うち公営企業分</t>
    <rPh sb="2" eb="4">
      <t>コウエイ</t>
    </rPh>
    <rPh sb="4" eb="6">
      <t>キギョウ</t>
    </rPh>
    <rPh sb="6" eb="7">
      <t>ブン</t>
    </rPh>
    <phoneticPr fontId="2"/>
  </si>
  <si>
    <t>普通交付税公債費算入分</t>
    <rPh sb="0" eb="2">
      <t>フツウ</t>
    </rPh>
    <rPh sb="2" eb="5">
      <t>コウフゼイ</t>
    </rPh>
    <rPh sb="5" eb="8">
      <t>コウサイヒ</t>
    </rPh>
    <rPh sb="8" eb="10">
      <t>サンニュウ</t>
    </rPh>
    <rPh sb="10" eb="11">
      <t>ブン</t>
    </rPh>
    <phoneticPr fontId="2"/>
  </si>
  <si>
    <t>災害復旧事業債</t>
    <rPh sb="0" eb="2">
      <t>サイガイ</t>
    </rPh>
    <rPh sb="2" eb="4">
      <t>フッキュウ</t>
    </rPh>
    <rPh sb="4" eb="6">
      <t>ジギョウ</t>
    </rPh>
    <rPh sb="6" eb="7">
      <t>サイ</t>
    </rPh>
    <phoneticPr fontId="2"/>
  </si>
  <si>
    <t>辺地対策事業債</t>
    <rPh sb="0" eb="2">
      <t>ヘンチ</t>
    </rPh>
    <rPh sb="2" eb="4">
      <t>タイサク</t>
    </rPh>
    <rPh sb="4" eb="6">
      <t>ジギョウ</t>
    </rPh>
    <rPh sb="6" eb="7">
      <t>サイ</t>
    </rPh>
    <phoneticPr fontId="2"/>
  </si>
  <si>
    <t>過疎対策事業債</t>
    <rPh sb="0" eb="2">
      <t>カソ</t>
    </rPh>
    <rPh sb="2" eb="4">
      <t>タイサク</t>
    </rPh>
    <rPh sb="4" eb="6">
      <t>ジギョウ</t>
    </rPh>
    <rPh sb="6" eb="7">
      <t>サイ</t>
    </rPh>
    <phoneticPr fontId="2"/>
  </si>
  <si>
    <t>公害防止事業債</t>
    <rPh sb="0" eb="2">
      <t>コウガイ</t>
    </rPh>
    <rPh sb="2" eb="4">
      <t>ボウシ</t>
    </rPh>
    <rPh sb="4" eb="6">
      <t>ジギョウ</t>
    </rPh>
    <rPh sb="6" eb="7">
      <t>サイ</t>
    </rPh>
    <phoneticPr fontId="2"/>
  </si>
  <si>
    <t>合併特例債</t>
    <rPh sb="0" eb="2">
      <t>ガッペイ</t>
    </rPh>
    <rPh sb="2" eb="5">
      <t>トクレイサイ</t>
    </rPh>
    <phoneticPr fontId="2"/>
  </si>
  <si>
    <t>財源対策債</t>
    <rPh sb="0" eb="2">
      <t>ザイゲン</t>
    </rPh>
    <rPh sb="2" eb="4">
      <t>タイサク</t>
    </rPh>
    <rPh sb="4" eb="5">
      <t>サイ</t>
    </rPh>
    <phoneticPr fontId="2"/>
  </si>
  <si>
    <t>一般公共</t>
    <rPh sb="0" eb="2">
      <t>イッパン</t>
    </rPh>
    <rPh sb="2" eb="4">
      <t>コウキョウ</t>
    </rPh>
    <phoneticPr fontId="2"/>
  </si>
  <si>
    <t>臨時財政対策債</t>
    <rPh sb="0" eb="2">
      <t>リンジ</t>
    </rPh>
    <rPh sb="2" eb="4">
      <t>ザイセイ</t>
    </rPh>
    <rPh sb="4" eb="6">
      <t>タイサク</t>
    </rPh>
    <rPh sb="6" eb="7">
      <t>サイ</t>
    </rPh>
    <phoneticPr fontId="2"/>
  </si>
  <si>
    <t>補　　正　　予　　算　　債</t>
    <rPh sb="0" eb="1">
      <t>タスク</t>
    </rPh>
    <rPh sb="3" eb="4">
      <t>セイ</t>
    </rPh>
    <rPh sb="6" eb="7">
      <t>ヨ</t>
    </rPh>
    <rPh sb="9" eb="10">
      <t>ザン</t>
    </rPh>
    <rPh sb="12" eb="13">
      <t>サイ</t>
    </rPh>
    <phoneticPr fontId="2"/>
  </si>
  <si>
    <t>消防費</t>
    <rPh sb="0" eb="3">
      <t>ショウボウヒ</t>
    </rPh>
    <phoneticPr fontId="2"/>
  </si>
  <si>
    <t>施設整備事業債</t>
    <rPh sb="0" eb="2">
      <t>シセツ</t>
    </rPh>
    <rPh sb="2" eb="4">
      <t>セイビ</t>
    </rPh>
    <rPh sb="4" eb="7">
      <t>ジギョウサイ</t>
    </rPh>
    <phoneticPr fontId="2"/>
  </si>
  <si>
    <t>普通交付税事業費補正算入分</t>
    <rPh sb="0" eb="2">
      <t>フツウ</t>
    </rPh>
    <rPh sb="2" eb="5">
      <t>コウフゼイ</t>
    </rPh>
    <rPh sb="5" eb="8">
      <t>ジギョウヒ</t>
    </rPh>
    <rPh sb="8" eb="10">
      <t>ホセイ</t>
    </rPh>
    <rPh sb="10" eb="12">
      <t>サンニュウ</t>
    </rPh>
    <rPh sb="12" eb="13">
      <t>ブン</t>
    </rPh>
    <phoneticPr fontId="2"/>
  </si>
  <si>
    <t>道路橋りょう費</t>
    <rPh sb="0" eb="2">
      <t>ドウロ</t>
    </rPh>
    <rPh sb="2" eb="3">
      <t>キョウ</t>
    </rPh>
    <rPh sb="6" eb="7">
      <t>ヒ</t>
    </rPh>
    <phoneticPr fontId="2"/>
  </si>
  <si>
    <t>小計</t>
    <rPh sb="0" eb="2">
      <t>ショウケイ</t>
    </rPh>
    <phoneticPr fontId="2"/>
  </si>
  <si>
    <t>港湾費</t>
    <rPh sb="0" eb="2">
      <t>コウワン</t>
    </rPh>
    <rPh sb="2" eb="3">
      <t>ヒ</t>
    </rPh>
    <phoneticPr fontId="2"/>
  </si>
  <si>
    <t>港湾分</t>
    <rPh sb="0" eb="2">
      <t>コウワン</t>
    </rPh>
    <rPh sb="2" eb="3">
      <t>ブン</t>
    </rPh>
    <phoneticPr fontId="2"/>
  </si>
  <si>
    <t>漁港分</t>
    <rPh sb="0" eb="2">
      <t>ギョコウ</t>
    </rPh>
    <rPh sb="2" eb="3">
      <t>ブン</t>
    </rPh>
    <phoneticPr fontId="2"/>
  </si>
  <si>
    <t>下
水
道
費</t>
    <rPh sb="0" eb="1">
      <t>シタ</t>
    </rPh>
    <rPh sb="2" eb="3">
      <t>ミズ</t>
    </rPh>
    <rPh sb="4" eb="5">
      <t>ミチ</t>
    </rPh>
    <rPh sb="6" eb="7">
      <t>ヒ</t>
    </rPh>
    <phoneticPr fontId="2"/>
  </si>
  <si>
    <t>下水道事業債（通常）</t>
    <rPh sb="0" eb="3">
      <t>ゲスイドウ</t>
    </rPh>
    <rPh sb="3" eb="5">
      <t>ジギョウ</t>
    </rPh>
    <rPh sb="5" eb="6">
      <t>サイ</t>
    </rPh>
    <rPh sb="7" eb="9">
      <t>ツウジョウ</t>
    </rPh>
    <phoneticPr fontId="2"/>
  </si>
  <si>
    <t>〃（特別措置分)</t>
    <rPh sb="2" eb="4">
      <t>トクベツ</t>
    </rPh>
    <rPh sb="4" eb="6">
      <t>ソチ</t>
    </rPh>
    <rPh sb="6" eb="7">
      <t>ブン</t>
    </rPh>
    <phoneticPr fontId="2"/>
  </si>
  <si>
    <t>〃(広域化・共同化分)</t>
    <rPh sb="2" eb="5">
      <t>コウイキカ</t>
    </rPh>
    <rPh sb="6" eb="8">
      <t>キョウドウ</t>
    </rPh>
    <rPh sb="8" eb="9">
      <t>カ</t>
    </rPh>
    <rPh sb="9" eb="10">
      <t>ブン</t>
    </rPh>
    <phoneticPr fontId="2"/>
  </si>
  <si>
    <t>〃（臨時措置分）</t>
    <rPh sb="2" eb="4">
      <t>リンジ</t>
    </rPh>
    <rPh sb="4" eb="6">
      <t>ソチ</t>
    </rPh>
    <rPh sb="6" eb="7">
      <t>ブン</t>
    </rPh>
    <phoneticPr fontId="2"/>
  </si>
  <si>
    <t>資本費平準化債</t>
    <rPh sb="0" eb="3">
      <t>シホンヒ</t>
    </rPh>
    <rPh sb="3" eb="6">
      <t>ヘイジュンカ</t>
    </rPh>
    <rPh sb="6" eb="7">
      <t>サイ</t>
    </rPh>
    <phoneticPr fontId="2"/>
  </si>
  <si>
    <t>その他土木費</t>
    <rPh sb="2" eb="3">
      <t>タ</t>
    </rPh>
    <rPh sb="3" eb="6">
      <t>ドボクヒ</t>
    </rPh>
    <phoneticPr fontId="2"/>
  </si>
  <si>
    <t>まちづくり交付金事業</t>
    <rPh sb="5" eb="8">
      <t>コウフキン</t>
    </rPh>
    <rPh sb="8" eb="10">
      <t>ジギョウ</t>
    </rPh>
    <phoneticPr fontId="2"/>
  </si>
  <si>
    <t>自然災害防止事業</t>
    <rPh sb="0" eb="2">
      <t>シゼン</t>
    </rPh>
    <rPh sb="2" eb="4">
      <t>サイガイ</t>
    </rPh>
    <rPh sb="4" eb="6">
      <t>ボウシ</t>
    </rPh>
    <rPh sb="6" eb="8">
      <t>ジギョウ</t>
    </rPh>
    <phoneticPr fontId="2"/>
  </si>
  <si>
    <t>28.5～57</t>
    <phoneticPr fontId="2"/>
  </si>
  <si>
    <t>地震防災対策事業</t>
    <rPh sb="0" eb="2">
      <t>ジシン</t>
    </rPh>
    <rPh sb="2" eb="4">
      <t>ボウサイ</t>
    </rPh>
    <rPh sb="4" eb="6">
      <t>タイサク</t>
    </rPh>
    <rPh sb="6" eb="8">
      <t>ジギョウ</t>
    </rPh>
    <phoneticPr fontId="2"/>
  </si>
  <si>
    <t>小学校費</t>
    <rPh sb="0" eb="3">
      <t>ショウガッコウ</t>
    </rPh>
    <rPh sb="3" eb="4">
      <t>ヒ</t>
    </rPh>
    <phoneticPr fontId="2"/>
  </si>
  <si>
    <t>学校教育施設</t>
    <rPh sb="0" eb="2">
      <t>ガッコウ</t>
    </rPh>
    <rPh sb="2" eb="4">
      <t>キョウイク</t>
    </rPh>
    <rPh sb="4" eb="6">
      <t>シセツ</t>
    </rPh>
    <phoneticPr fontId="2"/>
  </si>
  <si>
    <t>校舎、屋内運動場</t>
    <rPh sb="0" eb="2">
      <t>コウシャ</t>
    </rPh>
    <rPh sb="3" eb="4">
      <t>ヤ</t>
    </rPh>
    <rPh sb="4" eb="5">
      <t>ナイ</t>
    </rPh>
    <rPh sb="5" eb="8">
      <t>ウンドウジョウ</t>
    </rPh>
    <phoneticPr fontId="2"/>
  </si>
  <si>
    <t>学校給食施設</t>
    <rPh sb="0" eb="2">
      <t>ガッコウ</t>
    </rPh>
    <rPh sb="2" eb="4">
      <t>キュウショク</t>
    </rPh>
    <rPh sb="4" eb="6">
      <t>シセツ</t>
    </rPh>
    <phoneticPr fontId="2"/>
  </si>
  <si>
    <t>プール分</t>
    <rPh sb="3" eb="4">
      <t>ブン</t>
    </rPh>
    <phoneticPr fontId="2"/>
  </si>
  <si>
    <t>大規模改造単独</t>
    <rPh sb="0" eb="3">
      <t>ダイキボ</t>
    </rPh>
    <rPh sb="3" eb="5">
      <t>カイゾウ</t>
    </rPh>
    <rPh sb="5" eb="7">
      <t>タンドク</t>
    </rPh>
    <phoneticPr fontId="2"/>
  </si>
  <si>
    <t>中学校費</t>
    <rPh sb="0" eb="3">
      <t>チュウガッコウ</t>
    </rPh>
    <rPh sb="3" eb="4">
      <t>ヒ</t>
    </rPh>
    <phoneticPr fontId="2"/>
  </si>
  <si>
    <t>高校費</t>
    <rPh sb="0" eb="2">
      <t>コウコウ</t>
    </rPh>
    <rPh sb="2" eb="3">
      <t>ヒ</t>
    </rPh>
    <phoneticPr fontId="2"/>
  </si>
  <si>
    <t>臨時高校債</t>
    <rPh sb="0" eb="2">
      <t>リンジ</t>
    </rPh>
    <rPh sb="2" eb="4">
      <t>コウコウ</t>
    </rPh>
    <rPh sb="4" eb="5">
      <t>サイ</t>
    </rPh>
    <phoneticPr fontId="2"/>
  </si>
  <si>
    <t>社会福祉費</t>
    <rPh sb="0" eb="2">
      <t>シャカイ</t>
    </rPh>
    <rPh sb="2" eb="5">
      <t>フクシヒ</t>
    </rPh>
    <phoneticPr fontId="2"/>
  </si>
  <si>
    <t>高齢者保健福祉費</t>
    <rPh sb="0" eb="3">
      <t>コウレイシャ</t>
    </rPh>
    <rPh sb="3" eb="5">
      <t>ホケン</t>
    </rPh>
    <rPh sb="5" eb="7">
      <t>フクシ</t>
    </rPh>
    <rPh sb="7" eb="8">
      <t>ヒ</t>
    </rPh>
    <phoneticPr fontId="2"/>
  </si>
  <si>
    <t>清掃費</t>
    <rPh sb="0" eb="2">
      <t>セイソウ</t>
    </rPh>
    <rPh sb="2" eb="3">
      <t>ヒ</t>
    </rPh>
    <phoneticPr fontId="2"/>
  </si>
  <si>
    <t>農
業
行
政
費</t>
    <rPh sb="0" eb="1">
      <t>ノウ</t>
    </rPh>
    <rPh sb="2" eb="3">
      <t>ギョウ</t>
    </rPh>
    <rPh sb="4" eb="5">
      <t>ギョウ</t>
    </rPh>
    <rPh sb="6" eb="7">
      <t>セイ</t>
    </rPh>
    <rPh sb="8" eb="9">
      <t>ヒ</t>
    </rPh>
    <phoneticPr fontId="2"/>
  </si>
  <si>
    <t>農林ダム</t>
    <rPh sb="0" eb="2">
      <t>ノウリン</t>
    </rPh>
    <phoneticPr fontId="2"/>
  </si>
  <si>
    <t>林野水産</t>
    <rPh sb="0" eb="2">
      <t>リンヤ</t>
    </rPh>
    <rPh sb="2" eb="4">
      <t>スイサン</t>
    </rPh>
    <phoneticPr fontId="2"/>
  </si>
  <si>
    <t>地域振興費</t>
    <rPh sb="0" eb="2">
      <t>チイキ</t>
    </rPh>
    <rPh sb="2" eb="5">
      <t>シンコウヒ</t>
    </rPh>
    <phoneticPr fontId="2"/>
  </si>
  <si>
    <t>地域活性化債</t>
    <rPh sb="0" eb="2">
      <t>チイキ</t>
    </rPh>
    <rPh sb="2" eb="5">
      <t>カッセイカ</t>
    </rPh>
    <rPh sb="5" eb="6">
      <t>サイ</t>
    </rPh>
    <phoneticPr fontId="2"/>
  </si>
  <si>
    <t>　〃　（財対債分）</t>
    <rPh sb="4" eb="5">
      <t>ザイ</t>
    </rPh>
    <rPh sb="5" eb="7">
      <t>タイサイ</t>
    </rPh>
    <rPh sb="7" eb="8">
      <t>ブン</t>
    </rPh>
    <phoneticPr fontId="2"/>
  </si>
  <si>
    <t>合併推進債</t>
    <rPh sb="0" eb="2">
      <t>ガッペイ</t>
    </rPh>
    <rPh sb="2" eb="4">
      <t>スイシン</t>
    </rPh>
    <rPh sb="4" eb="5">
      <t>サイ</t>
    </rPh>
    <phoneticPr fontId="2"/>
  </si>
  <si>
    <t>密度補正算入分</t>
    <rPh sb="0" eb="2">
      <t>ミツド</t>
    </rPh>
    <rPh sb="2" eb="4">
      <t>ホセイ</t>
    </rPh>
    <rPh sb="4" eb="6">
      <t>サンニュウ</t>
    </rPh>
    <rPh sb="6" eb="7">
      <t>ブン</t>
    </rPh>
    <phoneticPr fontId="2"/>
  </si>
  <si>
    <t>保健　　　衛生費</t>
    <rPh sb="0" eb="2">
      <t>ホケン</t>
    </rPh>
    <rPh sb="5" eb="8">
      <t>エイセイヒ</t>
    </rPh>
    <phoneticPr fontId="2"/>
  </si>
  <si>
    <t>上水道一般
会計出資債</t>
    <rPh sb="0" eb="3">
      <t>ジョウスイドウ</t>
    </rPh>
    <rPh sb="3" eb="5">
      <t>イッパン</t>
    </rPh>
    <rPh sb="6" eb="8">
      <t>カイケイ</t>
    </rPh>
    <rPh sb="8" eb="10">
      <t>シュッシ</t>
    </rPh>
    <rPh sb="10" eb="11">
      <t>サイ</t>
    </rPh>
    <phoneticPr fontId="2"/>
  </si>
  <si>
    <t>病院事業債
（老建除く）</t>
    <rPh sb="0" eb="2">
      <t>ビョウイン</t>
    </rPh>
    <rPh sb="2" eb="4">
      <t>ジギョウ</t>
    </rPh>
    <rPh sb="4" eb="5">
      <t>サイ</t>
    </rPh>
    <rPh sb="7" eb="8">
      <t>ロウ</t>
    </rPh>
    <rPh sb="8" eb="9">
      <t>タツル</t>
    </rPh>
    <rPh sb="9" eb="10">
      <t>ノゾ</t>
    </rPh>
    <phoneticPr fontId="2"/>
  </si>
  <si>
    <t>上記以外の起債充当事業</t>
    <rPh sb="0" eb="2">
      <t>ジョウキ</t>
    </rPh>
    <rPh sb="2" eb="4">
      <t>イガイ</t>
    </rPh>
    <rPh sb="5" eb="7">
      <t>キサイ</t>
    </rPh>
    <rPh sb="7" eb="9">
      <t>ジュウトウ</t>
    </rPh>
    <rPh sb="9" eb="11">
      <t>ジギョウ</t>
    </rPh>
    <phoneticPr fontId="2"/>
  </si>
  <si>
    <t>合　　計</t>
    <rPh sb="0" eb="1">
      <t>ゴウ</t>
    </rPh>
    <rPh sb="3" eb="4">
      <t>ケイ</t>
    </rPh>
    <phoneticPr fontId="2"/>
  </si>
  <si>
    <t>　投資的事業の実施に伴い発行する地方債による追加必要一般財源調（集計表）</t>
    <rPh sb="1" eb="4">
      <t>トウシテキ</t>
    </rPh>
    <rPh sb="4" eb="6">
      <t>ジギョウ</t>
    </rPh>
    <rPh sb="7" eb="9">
      <t>ジッシ</t>
    </rPh>
    <rPh sb="10" eb="11">
      <t>トモナ</t>
    </rPh>
    <rPh sb="12" eb="14">
      <t>ハッコウ</t>
    </rPh>
    <rPh sb="16" eb="19">
      <t>チホウサイ</t>
    </rPh>
    <rPh sb="22" eb="24">
      <t>ツイカ</t>
    </rPh>
    <rPh sb="24" eb="26">
      <t>ヒツヨウ</t>
    </rPh>
    <rPh sb="26" eb="28">
      <t>イッパン</t>
    </rPh>
    <rPh sb="28" eb="30">
      <t>ザイゲン</t>
    </rPh>
    <rPh sb="30" eb="31">
      <t>チョウ</t>
    </rPh>
    <rPh sb="32" eb="35">
      <t>シュウケイヒョウ</t>
    </rPh>
    <phoneticPr fontId="2"/>
  </si>
  <si>
    <t>参考資料　２</t>
    <rPh sb="0" eb="2">
      <t>サンコウ</t>
    </rPh>
    <rPh sb="2" eb="4">
      <t>シリョウ</t>
    </rPh>
    <phoneticPr fontId="2"/>
  </si>
  <si>
    <t>経　　費　　区　　分</t>
    <rPh sb="0" eb="1">
      <t>キョウ</t>
    </rPh>
    <rPh sb="3" eb="4">
      <t>ヒ</t>
    </rPh>
    <rPh sb="6" eb="7">
      <t>ク</t>
    </rPh>
    <rPh sb="9" eb="10">
      <t>ブン</t>
    </rPh>
    <phoneticPr fontId="2"/>
  </si>
  <si>
    <t>災害復旧費</t>
    <rPh sb="0" eb="2">
      <t>サイガイ</t>
    </rPh>
    <rPh sb="2" eb="4">
      <t>フッキュウ</t>
    </rPh>
    <rPh sb="4" eb="5">
      <t>ヒ</t>
    </rPh>
    <phoneticPr fontId="2"/>
  </si>
  <si>
    <t>（</t>
    <phoneticPr fontId="2"/>
  </si>
  <si>
    <t>）</t>
    <phoneticPr fontId="2"/>
  </si>
  <si>
    <t>辺地対策事業債償還費</t>
    <rPh sb="0" eb="2">
      <t>ヘンチ</t>
    </rPh>
    <rPh sb="2" eb="4">
      <t>タイサク</t>
    </rPh>
    <rPh sb="4" eb="6">
      <t>ジギョウ</t>
    </rPh>
    <rPh sb="6" eb="7">
      <t>サイ</t>
    </rPh>
    <rPh sb="7" eb="10">
      <t>ショウカンヒ</t>
    </rPh>
    <phoneticPr fontId="2"/>
  </si>
  <si>
    <t>過疎対策事業債償還費</t>
    <rPh sb="0" eb="2">
      <t>カソ</t>
    </rPh>
    <rPh sb="2" eb="4">
      <t>タイサク</t>
    </rPh>
    <rPh sb="4" eb="6">
      <t>ジギョウ</t>
    </rPh>
    <rPh sb="6" eb="7">
      <t>サイ</t>
    </rPh>
    <rPh sb="7" eb="10">
      <t>ショウカンヒ</t>
    </rPh>
    <phoneticPr fontId="2"/>
  </si>
  <si>
    <t>公害防止事業債償還費</t>
    <rPh sb="0" eb="2">
      <t>コウガイ</t>
    </rPh>
    <rPh sb="2" eb="4">
      <t>ボウシ</t>
    </rPh>
    <rPh sb="4" eb="7">
      <t>ジギョウサイ</t>
    </rPh>
    <rPh sb="7" eb="10">
      <t>ショウカンヒ</t>
    </rPh>
    <phoneticPr fontId="2"/>
  </si>
  <si>
    <t>合併特例債償還費</t>
    <rPh sb="0" eb="2">
      <t>ガッペイ</t>
    </rPh>
    <rPh sb="2" eb="5">
      <t>トクレイサイ</t>
    </rPh>
    <rPh sb="5" eb="8">
      <t>ショウカンヒ</t>
    </rPh>
    <phoneticPr fontId="2"/>
  </si>
  <si>
    <t>臨時財政特例債償還費</t>
    <rPh sb="0" eb="2">
      <t>リンジ</t>
    </rPh>
    <rPh sb="2" eb="4">
      <t>ザイセイ</t>
    </rPh>
    <rPh sb="4" eb="6">
      <t>トクレイ</t>
    </rPh>
    <rPh sb="6" eb="7">
      <t>サイ</t>
    </rPh>
    <rPh sb="7" eb="10">
      <t>ショウカンヒ</t>
    </rPh>
    <phoneticPr fontId="2"/>
  </si>
  <si>
    <t>臨時財政対策債償還費</t>
    <rPh sb="0" eb="2">
      <t>リンジ</t>
    </rPh>
    <rPh sb="2" eb="4">
      <t>ザイセイ</t>
    </rPh>
    <rPh sb="4" eb="6">
      <t>タイサク</t>
    </rPh>
    <rPh sb="6" eb="7">
      <t>サイ</t>
    </rPh>
    <rPh sb="7" eb="10">
      <t>ショウカンヒ</t>
    </rPh>
    <phoneticPr fontId="2"/>
  </si>
  <si>
    <t>補正予算債償還費</t>
    <rPh sb="0" eb="2">
      <t>ホセイ</t>
    </rPh>
    <rPh sb="2" eb="4">
      <t>ヨサン</t>
    </rPh>
    <rPh sb="4" eb="5">
      <t>サイ</t>
    </rPh>
    <rPh sb="5" eb="8">
      <t>ショウカンヒ</t>
    </rPh>
    <phoneticPr fontId="2"/>
  </si>
  <si>
    <t>消防費</t>
    <rPh sb="0" eb="2">
      <t>ショウボウ</t>
    </rPh>
    <rPh sb="2" eb="3">
      <t>ヒ</t>
    </rPh>
    <phoneticPr fontId="2"/>
  </si>
  <si>
    <t>事業費補正分</t>
    <rPh sb="0" eb="3">
      <t>ジギョウヒ</t>
    </rPh>
    <rPh sb="3" eb="5">
      <t>ホセイ</t>
    </rPh>
    <rPh sb="5" eb="6">
      <t>ブン</t>
    </rPh>
    <phoneticPr fontId="2"/>
  </si>
  <si>
    <t>公園費</t>
    <rPh sb="0" eb="2">
      <t>コウエン</t>
    </rPh>
    <rPh sb="2" eb="3">
      <t>ヒ</t>
    </rPh>
    <phoneticPr fontId="2"/>
  </si>
  <si>
    <t>下水道費</t>
    <rPh sb="0" eb="4">
      <t>ゲスイドウヒ</t>
    </rPh>
    <phoneticPr fontId="2"/>
  </si>
  <si>
    <t>その他の土木費</t>
    <rPh sb="2" eb="3">
      <t>タ</t>
    </rPh>
    <rPh sb="4" eb="7">
      <t>ドボクヒ</t>
    </rPh>
    <phoneticPr fontId="2"/>
  </si>
  <si>
    <t>高等学校費</t>
    <rPh sb="0" eb="2">
      <t>コウトウ</t>
    </rPh>
    <rPh sb="2" eb="4">
      <t>ガッコウ</t>
    </rPh>
    <rPh sb="4" eb="5">
      <t>ヒ</t>
    </rPh>
    <phoneticPr fontId="2"/>
  </si>
  <si>
    <t>その他の教育費</t>
    <rPh sb="2" eb="3">
      <t>タ</t>
    </rPh>
    <rPh sb="4" eb="7">
      <t>キョウイクヒ</t>
    </rPh>
    <phoneticPr fontId="2"/>
  </si>
  <si>
    <t>農業行政費</t>
    <rPh sb="0" eb="2">
      <t>ノウギョウ</t>
    </rPh>
    <rPh sb="2" eb="4">
      <t>ギョウセイ</t>
    </rPh>
    <rPh sb="4" eb="5">
      <t>ヒ</t>
    </rPh>
    <phoneticPr fontId="2"/>
  </si>
  <si>
    <t>企画振興費</t>
    <rPh sb="0" eb="2">
      <t>キカク</t>
    </rPh>
    <rPh sb="2" eb="4">
      <t>シンコウ</t>
    </rPh>
    <rPh sb="4" eb="5">
      <t>ヒ</t>
    </rPh>
    <phoneticPr fontId="2"/>
  </si>
  <si>
    <t>その他の諸費</t>
    <rPh sb="2" eb="3">
      <t>タ</t>
    </rPh>
    <rPh sb="4" eb="6">
      <t>ショヒ</t>
    </rPh>
    <phoneticPr fontId="2"/>
  </si>
  <si>
    <t>合計</t>
    <rPh sb="0" eb="2">
      <t>ゴウケイ</t>
    </rPh>
    <phoneticPr fontId="2"/>
  </si>
  <si>
    <t>（参考）密度補正分保健衛生費</t>
    <rPh sb="1" eb="3">
      <t>サンコウ</t>
    </rPh>
    <rPh sb="4" eb="6">
      <t>ミツド</t>
    </rPh>
    <rPh sb="6" eb="8">
      <t>ホセイ</t>
    </rPh>
    <rPh sb="8" eb="9">
      <t>ブン</t>
    </rPh>
    <rPh sb="9" eb="11">
      <t>ホケン</t>
    </rPh>
    <rPh sb="11" eb="14">
      <t>エイセイヒ</t>
    </rPh>
    <phoneticPr fontId="2"/>
  </si>
  <si>
    <t>参考資料　３</t>
    <rPh sb="0" eb="2">
      <t>サンコウ</t>
    </rPh>
    <rPh sb="2" eb="4">
      <t>シリョウ</t>
    </rPh>
    <phoneticPr fontId="2"/>
  </si>
  <si>
    <t>備考</t>
    <rPh sb="0" eb="2">
      <t>ビコウ</t>
    </rPh>
    <phoneticPr fontId="2"/>
  </si>
  <si>
    <t>前年度末減債基金現在高　C</t>
    <rPh sb="0" eb="3">
      <t>ゼンネンド</t>
    </rPh>
    <rPh sb="3" eb="4">
      <t>マツ</t>
    </rPh>
    <rPh sb="4" eb="6">
      <t>ゲンサイ</t>
    </rPh>
    <rPh sb="6" eb="8">
      <t>キキン</t>
    </rPh>
    <rPh sb="8" eb="11">
      <t>ゲンザイダカ</t>
    </rPh>
    <phoneticPr fontId="2"/>
  </si>
  <si>
    <t>減債基金積立相当額　D</t>
    <rPh sb="0" eb="2">
      <t>ゲンサイ</t>
    </rPh>
    <rPh sb="2" eb="4">
      <t>キキン</t>
    </rPh>
    <rPh sb="4" eb="6">
      <t>ツミタテ</t>
    </rPh>
    <rPh sb="6" eb="9">
      <t>ソウトウガク</t>
    </rPh>
    <phoneticPr fontId="2"/>
  </si>
  <si>
    <t>減債基金不足率　E＝１－C/D</t>
    <rPh sb="0" eb="2">
      <t>ゲンサイ</t>
    </rPh>
    <rPh sb="2" eb="4">
      <t>キキン</t>
    </rPh>
    <rPh sb="4" eb="7">
      <t>フソクリツ</t>
    </rPh>
    <phoneticPr fontId="2"/>
  </si>
  <si>
    <t>減債基金積立不足額を考慮して算定した額　F＝Ｅ×Ｂ</t>
    <rPh sb="0" eb="2">
      <t>ゲンサイ</t>
    </rPh>
    <rPh sb="2" eb="4">
      <t>キキン</t>
    </rPh>
    <rPh sb="4" eb="6">
      <t>ツミタテ</t>
    </rPh>
    <rPh sb="6" eb="9">
      <t>フソクガク</t>
    </rPh>
    <rPh sb="10" eb="12">
      <t>コウリョ</t>
    </rPh>
    <rPh sb="14" eb="16">
      <t>サンテイ</t>
    </rPh>
    <rPh sb="18" eb="19">
      <t>ガク</t>
    </rPh>
    <phoneticPr fontId="2"/>
  </si>
  <si>
    <t>２　公営企業債元利償還金に財源充当した繰出金の内訳</t>
    <rPh sb="2" eb="4">
      <t>コウエイ</t>
    </rPh>
    <rPh sb="4" eb="6">
      <t>キギョウ</t>
    </rPh>
    <rPh sb="6" eb="7">
      <t>サイ</t>
    </rPh>
    <rPh sb="7" eb="9">
      <t>ガンリ</t>
    </rPh>
    <rPh sb="9" eb="12">
      <t>ショウカンキン</t>
    </rPh>
    <rPh sb="13" eb="15">
      <t>ザイゲン</t>
    </rPh>
    <rPh sb="15" eb="17">
      <t>ジュウトウ</t>
    </rPh>
    <rPh sb="19" eb="22">
      <t>クリダシキン</t>
    </rPh>
    <rPh sb="23" eb="25">
      <t>ウチワケ</t>
    </rPh>
    <phoneticPr fontId="2"/>
  </si>
  <si>
    <t>繰出金額</t>
    <rPh sb="0" eb="3">
      <t>クリダシキン</t>
    </rPh>
    <rPh sb="3" eb="4">
      <t>ガク</t>
    </rPh>
    <phoneticPr fontId="2"/>
  </si>
  <si>
    <t>上水道事業</t>
    <rPh sb="0" eb="3">
      <t>ジョウスイドウ</t>
    </rPh>
    <rPh sb="3" eb="5">
      <t>ジギョウ</t>
    </rPh>
    <phoneticPr fontId="2"/>
  </si>
  <si>
    <t>簡易水道事業</t>
    <rPh sb="0" eb="2">
      <t>カンイ</t>
    </rPh>
    <rPh sb="2" eb="4">
      <t>スイドウ</t>
    </rPh>
    <rPh sb="4" eb="6">
      <t>ジギョウ</t>
    </rPh>
    <phoneticPr fontId="2"/>
  </si>
  <si>
    <t>下水道事業</t>
    <rPh sb="0" eb="3">
      <t>ゲスイドウ</t>
    </rPh>
    <rPh sb="3" eb="5">
      <t>ジギョウ</t>
    </rPh>
    <phoneticPr fontId="2"/>
  </si>
  <si>
    <t>病院事業</t>
    <rPh sb="0" eb="2">
      <t>ビョウイン</t>
    </rPh>
    <rPh sb="2" eb="4">
      <t>ジギョウ</t>
    </rPh>
    <phoneticPr fontId="2"/>
  </si>
  <si>
    <t>対象一部事務組合等の名称</t>
    <rPh sb="0" eb="2">
      <t>タイショウ</t>
    </rPh>
    <rPh sb="2" eb="4">
      <t>イチブ</t>
    </rPh>
    <rPh sb="4" eb="6">
      <t>ジム</t>
    </rPh>
    <rPh sb="6" eb="8">
      <t>クミアイ</t>
    </rPh>
    <rPh sb="8" eb="9">
      <t>トウ</t>
    </rPh>
    <rPh sb="10" eb="12">
      <t>メイショウ</t>
    </rPh>
    <phoneticPr fontId="2"/>
  </si>
  <si>
    <t>負担金・補助金額</t>
    <rPh sb="0" eb="3">
      <t>フタンキン</t>
    </rPh>
    <rPh sb="4" eb="7">
      <t>ホジョキン</t>
    </rPh>
    <rPh sb="7" eb="8">
      <t>ガク</t>
    </rPh>
    <phoneticPr fontId="2"/>
  </si>
  <si>
    <t>４　公債費に準ずる債務負担行為に基づく支出の内訳</t>
    <rPh sb="2" eb="5">
      <t>コウサイヒ</t>
    </rPh>
    <rPh sb="6" eb="7">
      <t>ジュン</t>
    </rPh>
    <rPh sb="9" eb="11">
      <t>サイム</t>
    </rPh>
    <rPh sb="11" eb="13">
      <t>フタン</t>
    </rPh>
    <rPh sb="13" eb="15">
      <t>コウイ</t>
    </rPh>
    <rPh sb="16" eb="17">
      <t>モト</t>
    </rPh>
    <rPh sb="19" eb="21">
      <t>シシュツ</t>
    </rPh>
    <rPh sb="22" eb="24">
      <t>ウチワケ</t>
    </rPh>
    <phoneticPr fontId="2"/>
  </si>
  <si>
    <t>※1　５省協定等による大規模な宅地開発・住宅建設に関連して、地方公共団体に代わり都市再生機構、住宅金融公庫の宅造融資を受けた者が行う公共施設等建設に要する費用</t>
    <rPh sb="47" eb="49">
      <t>ジュウタク</t>
    </rPh>
    <rPh sb="49" eb="51">
      <t>キンユウ</t>
    </rPh>
    <rPh sb="51" eb="53">
      <t>コウコ</t>
    </rPh>
    <rPh sb="54" eb="55">
      <t>タク</t>
    </rPh>
    <rPh sb="55" eb="56">
      <t>ゾウ</t>
    </rPh>
    <rPh sb="56" eb="58">
      <t>ユウシ</t>
    </rPh>
    <rPh sb="59" eb="60">
      <t>ウ</t>
    </rPh>
    <rPh sb="62" eb="63">
      <t>シャ</t>
    </rPh>
    <rPh sb="74" eb="75">
      <t>ヨウ</t>
    </rPh>
    <rPh sb="77" eb="79">
      <t>ヒヨウ</t>
    </rPh>
    <phoneticPr fontId="2"/>
  </si>
  <si>
    <t>　　のうち地方公共団体が負担する費用</t>
    <phoneticPr fontId="2"/>
  </si>
  <si>
    <t>資料１</t>
    <rPh sb="0" eb="2">
      <t>シリョウ</t>
    </rPh>
    <phoneticPr fontId="2"/>
  </si>
  <si>
    <t>…</t>
    <phoneticPr fontId="2"/>
  </si>
  <si>
    <t>市 町 村 税 一 覧</t>
    <rPh sb="0" eb="1">
      <t>シ</t>
    </rPh>
    <rPh sb="2" eb="3">
      <t>マチ</t>
    </rPh>
    <rPh sb="4" eb="5">
      <t>ムラ</t>
    </rPh>
    <rPh sb="6" eb="7">
      <t>ゼイ</t>
    </rPh>
    <rPh sb="8" eb="9">
      <t>イチ</t>
    </rPh>
    <rPh sb="10" eb="11">
      <t>ラン</t>
    </rPh>
    <phoneticPr fontId="2"/>
  </si>
  <si>
    <t>普 通 交 付 税 一 覧</t>
    <rPh sb="0" eb="1">
      <t>ススム</t>
    </rPh>
    <rPh sb="2" eb="3">
      <t>ツウ</t>
    </rPh>
    <rPh sb="4" eb="5">
      <t>コウ</t>
    </rPh>
    <rPh sb="6" eb="7">
      <t>ヅケ</t>
    </rPh>
    <rPh sb="8" eb="9">
      <t>ゼイ</t>
    </rPh>
    <rPh sb="10" eb="11">
      <t>イチ</t>
    </rPh>
    <rPh sb="12" eb="13">
      <t>ラン</t>
    </rPh>
    <phoneticPr fontId="2"/>
  </si>
  <si>
    <t>使 用 料 ・ 手 数 料 ・ 財 産 収 入 内 訳</t>
    <rPh sb="0" eb="1">
      <t>ツカ</t>
    </rPh>
    <rPh sb="2" eb="3">
      <t>ヨウ</t>
    </rPh>
    <rPh sb="4" eb="5">
      <t>リョウ</t>
    </rPh>
    <rPh sb="8" eb="9">
      <t>テ</t>
    </rPh>
    <rPh sb="10" eb="11">
      <t>カズ</t>
    </rPh>
    <rPh sb="12" eb="13">
      <t>リョウ</t>
    </rPh>
    <rPh sb="16" eb="17">
      <t>ザイ</t>
    </rPh>
    <rPh sb="18" eb="19">
      <t>サン</t>
    </rPh>
    <rPh sb="20" eb="21">
      <t>オサム</t>
    </rPh>
    <rPh sb="22" eb="23">
      <t>イリ</t>
    </rPh>
    <rPh sb="24" eb="25">
      <t>ナイ</t>
    </rPh>
    <rPh sb="26" eb="27">
      <t>ヤク</t>
    </rPh>
    <phoneticPr fontId="2"/>
  </si>
  <si>
    <t>繰 出 金 の 状 況</t>
    <rPh sb="0" eb="1">
      <t>ク</t>
    </rPh>
    <rPh sb="2" eb="3">
      <t>ダ</t>
    </rPh>
    <rPh sb="4" eb="5">
      <t>キン</t>
    </rPh>
    <rPh sb="8" eb="9">
      <t>ジョウ</t>
    </rPh>
    <rPh sb="10" eb="11">
      <t>キョウ</t>
    </rPh>
    <phoneticPr fontId="2"/>
  </si>
  <si>
    <t>…</t>
  </si>
  <si>
    <t>参考資料１</t>
    <rPh sb="0" eb="2">
      <t>サンコウ</t>
    </rPh>
    <rPh sb="2" eb="4">
      <t>シリョウ</t>
    </rPh>
    <phoneticPr fontId="2"/>
  </si>
  <si>
    <t>投資的事業の実施に伴い発行する地方債による追加必要一般財源調</t>
    <rPh sb="0" eb="3">
      <t>トウシテキ</t>
    </rPh>
    <rPh sb="3" eb="5">
      <t>ジギョウ</t>
    </rPh>
    <rPh sb="6" eb="8">
      <t>ジッシ</t>
    </rPh>
    <rPh sb="9" eb="10">
      <t>トモナ</t>
    </rPh>
    <rPh sb="11" eb="13">
      <t>ハッコウ</t>
    </rPh>
    <rPh sb="15" eb="18">
      <t>チホウサイ</t>
    </rPh>
    <rPh sb="21" eb="23">
      <t>ツイカ</t>
    </rPh>
    <rPh sb="23" eb="25">
      <t>ヒツヨウ</t>
    </rPh>
    <rPh sb="25" eb="27">
      <t>イッパン</t>
    </rPh>
    <rPh sb="27" eb="29">
      <t>ザイゲン</t>
    </rPh>
    <rPh sb="29" eb="30">
      <t>シラ</t>
    </rPh>
    <phoneticPr fontId="2"/>
  </si>
  <si>
    <t>参考資料２</t>
    <rPh sb="0" eb="2">
      <t>サンコウ</t>
    </rPh>
    <rPh sb="2" eb="4">
      <t>シリョウ</t>
    </rPh>
    <phoneticPr fontId="2"/>
  </si>
  <si>
    <t>基準財政需要額算入公債費内訳（公債費分、事業費補正分）</t>
    <rPh sb="0" eb="2">
      <t>キジュン</t>
    </rPh>
    <rPh sb="2" eb="4">
      <t>ザイセイ</t>
    </rPh>
    <rPh sb="4" eb="7">
      <t>ジュヨウガク</t>
    </rPh>
    <rPh sb="7" eb="9">
      <t>サンニュウ</t>
    </rPh>
    <rPh sb="9" eb="12">
      <t>コウサイヒ</t>
    </rPh>
    <rPh sb="12" eb="14">
      <t>ウチワケ</t>
    </rPh>
    <rPh sb="15" eb="17">
      <t>コウサイ</t>
    </rPh>
    <rPh sb="17" eb="18">
      <t>ヒ</t>
    </rPh>
    <rPh sb="18" eb="19">
      <t>ブン</t>
    </rPh>
    <rPh sb="20" eb="23">
      <t>ジギョウヒ</t>
    </rPh>
    <rPh sb="23" eb="25">
      <t>ホセイ</t>
    </rPh>
    <rPh sb="25" eb="26">
      <t>ブン</t>
    </rPh>
    <phoneticPr fontId="2"/>
  </si>
  <si>
    <t>参考資料３</t>
    <rPh sb="0" eb="2">
      <t>サンコウ</t>
    </rPh>
    <rPh sb="2" eb="4">
      <t>シリョウ</t>
    </rPh>
    <phoneticPr fontId="2"/>
  </si>
  <si>
    <t>推計資料１</t>
    <rPh sb="2" eb="4">
      <t>シリョウ</t>
    </rPh>
    <phoneticPr fontId="2"/>
  </si>
  <si>
    <t>推計資料２</t>
    <rPh sb="2" eb="4">
      <t>シリョウ</t>
    </rPh>
    <phoneticPr fontId="2"/>
  </si>
  <si>
    <t>推計資料３</t>
    <rPh sb="2" eb="4">
      <t>シリョウ</t>
    </rPh>
    <phoneticPr fontId="2"/>
  </si>
  <si>
    <t>推計資料４</t>
    <rPh sb="2" eb="4">
      <t>シリョウ</t>
    </rPh>
    <phoneticPr fontId="2"/>
  </si>
  <si>
    <t>（単位：千円，％）</t>
  </si>
  <si>
    <t>1 　この表には、確実に実行できると見込まれるものについてのみ記入すること。</t>
    <rPh sb="5" eb="6">
      <t>ヒョウ</t>
    </rPh>
    <rPh sb="9" eb="11">
      <t>カクジツ</t>
    </rPh>
    <rPh sb="12" eb="14">
      <t>ジッコウ</t>
    </rPh>
    <rPh sb="18" eb="20">
      <t>ミコ</t>
    </rPh>
    <rPh sb="31" eb="33">
      <t>キニュウ</t>
    </rPh>
    <phoneticPr fontId="2"/>
  </si>
  <si>
    <t>地道債臨時・特定分</t>
    <rPh sb="0" eb="1">
      <t>チ</t>
    </rPh>
    <rPh sb="1" eb="2">
      <t>ドウ</t>
    </rPh>
    <rPh sb="2" eb="3">
      <t>サイ</t>
    </rPh>
    <rPh sb="3" eb="5">
      <t>リンジ</t>
    </rPh>
    <rPh sb="6" eb="8">
      <t>トクテイ</t>
    </rPh>
    <rPh sb="8" eb="9">
      <t>ブン</t>
    </rPh>
    <phoneticPr fontId="2"/>
  </si>
  <si>
    <t>地道債臨時・特定・財対分</t>
    <rPh sb="0" eb="1">
      <t>チ</t>
    </rPh>
    <rPh sb="1" eb="2">
      <t>ドウ</t>
    </rPh>
    <rPh sb="2" eb="3">
      <t>サイ</t>
    </rPh>
    <rPh sb="3" eb="5">
      <t>リンジ</t>
    </rPh>
    <rPh sb="6" eb="8">
      <t>トクテイ</t>
    </rPh>
    <rPh sb="9" eb="11">
      <t>ザイタイ</t>
    </rPh>
    <rPh sb="11" eb="12">
      <t>ブン</t>
    </rPh>
    <phoneticPr fontId="2"/>
  </si>
  <si>
    <t>地震防災対策事業債(IS0.3未満）</t>
    <rPh sb="0" eb="2">
      <t>ジシン</t>
    </rPh>
    <rPh sb="2" eb="4">
      <t>ボウサイ</t>
    </rPh>
    <rPh sb="4" eb="6">
      <t>タイサク</t>
    </rPh>
    <rPh sb="6" eb="9">
      <t>ジギョウサイ</t>
    </rPh>
    <rPh sb="15" eb="17">
      <t>ミマン</t>
    </rPh>
    <phoneticPr fontId="2"/>
  </si>
  <si>
    <t>地震防災対策事業債(IS0.3以上）</t>
    <rPh sb="0" eb="2">
      <t>ジシン</t>
    </rPh>
    <rPh sb="2" eb="4">
      <t>ボウサイ</t>
    </rPh>
    <rPh sb="4" eb="6">
      <t>タイサク</t>
    </rPh>
    <rPh sb="6" eb="9">
      <t>ジギョウサイ</t>
    </rPh>
    <rPh sb="15" eb="17">
      <t>イジョウ</t>
    </rPh>
    <phoneticPr fontId="2"/>
  </si>
  <si>
    <t>地道債</t>
    <rPh sb="0" eb="1">
      <t>チ</t>
    </rPh>
    <rPh sb="1" eb="2">
      <t>ドウ</t>
    </rPh>
    <rPh sb="2" eb="3">
      <t>サイ</t>
    </rPh>
    <phoneticPr fontId="2"/>
  </si>
  <si>
    <t>ふるさと農道（通常分）</t>
    <rPh sb="4" eb="6">
      <t>ノウドウ</t>
    </rPh>
    <rPh sb="7" eb="9">
      <t>ツウジョウ</t>
    </rPh>
    <rPh sb="9" eb="10">
      <t>ブン</t>
    </rPh>
    <phoneticPr fontId="2"/>
  </si>
  <si>
    <t>ふるさと農道（財対分）</t>
    <rPh sb="4" eb="6">
      <t>ノウドウ</t>
    </rPh>
    <rPh sb="7" eb="9">
      <t>ザイタイ</t>
    </rPh>
    <rPh sb="9" eb="10">
      <t>ブン</t>
    </rPh>
    <phoneticPr fontId="2"/>
  </si>
  <si>
    <t>ふるさと林道（通常分）</t>
    <rPh sb="4" eb="6">
      <t>リンドウ</t>
    </rPh>
    <rPh sb="7" eb="9">
      <t>ツウジョウ</t>
    </rPh>
    <rPh sb="9" eb="10">
      <t>ブン</t>
    </rPh>
    <phoneticPr fontId="2"/>
  </si>
  <si>
    <t>ふるさと林道（財対分）</t>
    <rPh sb="4" eb="6">
      <t>リンドウ</t>
    </rPh>
    <rPh sb="7" eb="9">
      <t>ザイタイ</t>
    </rPh>
    <rPh sb="9" eb="10">
      <t>ブン</t>
    </rPh>
    <phoneticPr fontId="2"/>
  </si>
  <si>
    <t>〃（公共施設等耐震化事業分）</t>
    <rPh sb="2" eb="4">
      <t>コウキョウ</t>
    </rPh>
    <rPh sb="4" eb="6">
      <t>シセツ</t>
    </rPh>
    <rPh sb="6" eb="7">
      <t>トウ</t>
    </rPh>
    <rPh sb="7" eb="10">
      <t>タイシンカ</t>
    </rPh>
    <rPh sb="10" eb="13">
      <t>ジギョウブン</t>
    </rPh>
    <phoneticPr fontId="2"/>
  </si>
  <si>
    <t>高齢者保健福祉費</t>
    <rPh sb="0" eb="3">
      <t>コウレイシャ</t>
    </rPh>
    <rPh sb="3" eb="5">
      <t>ホケン</t>
    </rPh>
    <rPh sb="5" eb="8">
      <t>フクシヒ</t>
    </rPh>
    <phoneticPr fontId="2"/>
  </si>
  <si>
    <t>区     　　分</t>
  </si>
  <si>
    <t>地方債の現在高（一般会計等）</t>
    <rPh sb="0" eb="3">
      <t>チホウサイ</t>
    </rPh>
    <rPh sb="4" eb="6">
      <t>ゲンザイ</t>
    </rPh>
    <rPh sb="6" eb="7">
      <t>ダカ</t>
    </rPh>
    <rPh sb="8" eb="10">
      <t>イッパン</t>
    </rPh>
    <rPh sb="10" eb="12">
      <t>カイケイ</t>
    </rPh>
    <rPh sb="12" eb="13">
      <t>トウ</t>
    </rPh>
    <phoneticPr fontId="2"/>
  </si>
  <si>
    <t>a</t>
  </si>
  <si>
    <t>債務負担行為に基づく支出予定額</t>
    <rPh sb="0" eb="2">
      <t>サイム</t>
    </rPh>
    <rPh sb="2" eb="4">
      <t>フタン</t>
    </rPh>
    <rPh sb="4" eb="6">
      <t>コウイ</t>
    </rPh>
    <rPh sb="7" eb="8">
      <t>モト</t>
    </rPh>
    <rPh sb="10" eb="12">
      <t>シシュツ</t>
    </rPh>
    <rPh sb="12" eb="14">
      <t>ヨテイ</t>
    </rPh>
    <rPh sb="14" eb="15">
      <t>ガク</t>
    </rPh>
    <phoneticPr fontId="2"/>
  </si>
  <si>
    <t>b</t>
  </si>
  <si>
    <t>公営企業債等繰入見込額</t>
    <rPh sb="0" eb="2">
      <t>コウエイ</t>
    </rPh>
    <rPh sb="2" eb="4">
      <t>キギョウ</t>
    </rPh>
    <rPh sb="4" eb="5">
      <t>サイ</t>
    </rPh>
    <rPh sb="5" eb="6">
      <t>トウ</t>
    </rPh>
    <rPh sb="6" eb="8">
      <t>クリイレ</t>
    </rPh>
    <rPh sb="8" eb="10">
      <t>ミコミ</t>
    </rPh>
    <rPh sb="10" eb="11">
      <t>ガク</t>
    </rPh>
    <phoneticPr fontId="2"/>
  </si>
  <si>
    <t>c</t>
  </si>
  <si>
    <t>一部事務組合等負担等見込額</t>
    <rPh sb="0" eb="2">
      <t>イチブ</t>
    </rPh>
    <rPh sb="2" eb="4">
      <t>ジム</t>
    </rPh>
    <rPh sb="4" eb="7">
      <t>クミアイトウ</t>
    </rPh>
    <rPh sb="7" eb="10">
      <t>フタントウ</t>
    </rPh>
    <rPh sb="10" eb="12">
      <t>ミコミ</t>
    </rPh>
    <rPh sb="12" eb="13">
      <t>ガク</t>
    </rPh>
    <phoneticPr fontId="2"/>
  </si>
  <si>
    <t>d</t>
  </si>
  <si>
    <t>退職手当負担見込額</t>
    <rPh sb="0" eb="2">
      <t>タイショク</t>
    </rPh>
    <rPh sb="2" eb="4">
      <t>テアテ</t>
    </rPh>
    <rPh sb="4" eb="6">
      <t>フタン</t>
    </rPh>
    <rPh sb="6" eb="8">
      <t>ミコミ</t>
    </rPh>
    <rPh sb="8" eb="9">
      <t>ガク</t>
    </rPh>
    <phoneticPr fontId="2"/>
  </si>
  <si>
    <t>e</t>
  </si>
  <si>
    <t>設立法人の負債額等負担見込額</t>
    <rPh sb="0" eb="2">
      <t>セツリツ</t>
    </rPh>
    <rPh sb="2" eb="4">
      <t>ホウジン</t>
    </rPh>
    <rPh sb="5" eb="7">
      <t>フサイ</t>
    </rPh>
    <rPh sb="7" eb="8">
      <t>ガク</t>
    </rPh>
    <rPh sb="8" eb="9">
      <t>トウ</t>
    </rPh>
    <rPh sb="9" eb="11">
      <t>フタン</t>
    </rPh>
    <rPh sb="11" eb="13">
      <t>ミコミ</t>
    </rPh>
    <rPh sb="13" eb="14">
      <t>ガク</t>
    </rPh>
    <phoneticPr fontId="2"/>
  </si>
  <si>
    <t>f</t>
  </si>
  <si>
    <t>土地開発公社</t>
    <rPh sb="0" eb="2">
      <t>トチ</t>
    </rPh>
    <rPh sb="2" eb="4">
      <t>カイハツ</t>
    </rPh>
    <rPh sb="4" eb="6">
      <t>コウシャ</t>
    </rPh>
    <phoneticPr fontId="30"/>
  </si>
  <si>
    <t>g</t>
  </si>
  <si>
    <t>第三セクター等</t>
    <rPh sb="0" eb="1">
      <t>ダイ</t>
    </rPh>
    <rPh sb="1" eb="2">
      <t>サン</t>
    </rPh>
    <rPh sb="6" eb="7">
      <t>トウ</t>
    </rPh>
    <phoneticPr fontId="30"/>
  </si>
  <si>
    <t>h</t>
  </si>
  <si>
    <t>連結実質赤字額</t>
    <rPh sb="0" eb="2">
      <t>レンケツ</t>
    </rPh>
    <rPh sb="2" eb="4">
      <t>ジッシツ</t>
    </rPh>
    <rPh sb="4" eb="7">
      <t>アカジガク</t>
    </rPh>
    <phoneticPr fontId="2"/>
  </si>
  <si>
    <t>i</t>
  </si>
  <si>
    <t>組合等連結実質赤字額負担見込額</t>
    <rPh sb="0" eb="3">
      <t>クミアイトウ</t>
    </rPh>
    <rPh sb="3" eb="5">
      <t>レンケツ</t>
    </rPh>
    <rPh sb="5" eb="7">
      <t>ジッシツ</t>
    </rPh>
    <rPh sb="7" eb="10">
      <t>アカジガク</t>
    </rPh>
    <rPh sb="10" eb="12">
      <t>フタン</t>
    </rPh>
    <rPh sb="12" eb="14">
      <t>ミコミ</t>
    </rPh>
    <rPh sb="14" eb="15">
      <t>ガク</t>
    </rPh>
    <phoneticPr fontId="2"/>
  </si>
  <si>
    <t>j</t>
  </si>
  <si>
    <t>充当可能基金</t>
    <rPh sb="0" eb="2">
      <t>ジュウトウ</t>
    </rPh>
    <rPh sb="2" eb="4">
      <t>カノウ</t>
    </rPh>
    <rPh sb="4" eb="6">
      <t>キキン</t>
    </rPh>
    <phoneticPr fontId="2"/>
  </si>
  <si>
    <t>ｋ</t>
  </si>
  <si>
    <t>充当可能特定歳入</t>
    <rPh sb="0" eb="2">
      <t>ジュウトウ</t>
    </rPh>
    <rPh sb="2" eb="4">
      <t>カノウ</t>
    </rPh>
    <rPh sb="4" eb="6">
      <t>トクテイ</t>
    </rPh>
    <rPh sb="6" eb="8">
      <t>サイニュウ</t>
    </rPh>
    <phoneticPr fontId="2"/>
  </si>
  <si>
    <t>l</t>
  </si>
  <si>
    <t>都市計画税</t>
    <rPh sb="0" eb="2">
      <t>トシ</t>
    </rPh>
    <rPh sb="2" eb="4">
      <t>ケイカク</t>
    </rPh>
    <rPh sb="4" eb="5">
      <t>ゼイ</t>
    </rPh>
    <phoneticPr fontId="30"/>
  </si>
  <si>
    <t>m</t>
  </si>
  <si>
    <t>基準財政需要額算入見込額</t>
    <rPh sb="0" eb="2">
      <t>キジュン</t>
    </rPh>
    <rPh sb="2" eb="4">
      <t>ザイセイ</t>
    </rPh>
    <rPh sb="4" eb="6">
      <t>ジュヨウ</t>
    </rPh>
    <rPh sb="6" eb="7">
      <t>ガク</t>
    </rPh>
    <rPh sb="7" eb="9">
      <t>サンニュウ</t>
    </rPh>
    <rPh sb="9" eb="11">
      <t>ミコミ</t>
    </rPh>
    <rPh sb="11" eb="12">
      <t>ガク</t>
    </rPh>
    <phoneticPr fontId="2"/>
  </si>
  <si>
    <t>n</t>
  </si>
  <si>
    <t>将来負担額　A</t>
    <rPh sb="0" eb="2">
      <t>ショウライ</t>
    </rPh>
    <rPh sb="2" eb="4">
      <t>フタン</t>
    </rPh>
    <rPh sb="4" eb="5">
      <t>ガク</t>
    </rPh>
    <phoneticPr fontId="2"/>
  </si>
  <si>
    <t>o</t>
  </si>
  <si>
    <t>充当可能財源等　Ｂ</t>
    <rPh sb="0" eb="2">
      <t>ジュウトウ</t>
    </rPh>
    <rPh sb="2" eb="4">
      <t>カノウ</t>
    </rPh>
    <rPh sb="4" eb="6">
      <t>ザイゲン</t>
    </rPh>
    <rPh sb="6" eb="7">
      <t>トウ</t>
    </rPh>
    <phoneticPr fontId="2"/>
  </si>
  <si>
    <t>p</t>
  </si>
  <si>
    <t>標準財政規模　Ｃ</t>
    <rPh sb="0" eb="2">
      <t>ヒョウジュン</t>
    </rPh>
    <rPh sb="2" eb="4">
      <t>ザイセイ</t>
    </rPh>
    <rPh sb="4" eb="6">
      <t>キボ</t>
    </rPh>
    <phoneticPr fontId="2"/>
  </si>
  <si>
    <t>q</t>
  </si>
  <si>
    <t>算入公債費等の額　Ｄ</t>
    <rPh sb="0" eb="2">
      <t>サンニュウ</t>
    </rPh>
    <rPh sb="2" eb="4">
      <t>コウサイ</t>
    </rPh>
    <rPh sb="4" eb="5">
      <t>ヒ</t>
    </rPh>
    <rPh sb="5" eb="6">
      <t>トウ</t>
    </rPh>
    <rPh sb="7" eb="8">
      <t>ガク</t>
    </rPh>
    <phoneticPr fontId="2"/>
  </si>
  <si>
    <t>r</t>
  </si>
  <si>
    <t>将  来  負  担  比  率
｛(o-p)/(q-r)｝×100</t>
    <rPh sb="0" eb="1">
      <t>ショウ</t>
    </rPh>
    <rPh sb="3" eb="4">
      <t>ライ</t>
    </rPh>
    <rPh sb="6" eb="7">
      <t>フ</t>
    </rPh>
    <rPh sb="9" eb="10">
      <t>タン</t>
    </rPh>
    <rPh sb="12" eb="13">
      <t>ヒ</t>
    </rPh>
    <rPh sb="15" eb="16">
      <t>リツ</t>
    </rPh>
    <phoneticPr fontId="2"/>
  </si>
  <si>
    <t>調査表６</t>
    <rPh sb="0" eb="3">
      <t>チョウサヒョウ</t>
    </rPh>
    <phoneticPr fontId="2"/>
  </si>
  <si>
    <t>　６　将来負担比率（見込）調</t>
    <rPh sb="3" eb="5">
      <t>ショウライ</t>
    </rPh>
    <rPh sb="5" eb="7">
      <t>フタン</t>
    </rPh>
    <rPh sb="7" eb="9">
      <t>ヒリツ</t>
    </rPh>
    <rPh sb="10" eb="12">
      <t>ミコミ</t>
    </rPh>
    <rPh sb="13" eb="14">
      <t>シラベ</t>
    </rPh>
    <phoneticPr fontId="2"/>
  </si>
  <si>
    <t>将来
負担
比率</t>
    <rPh sb="0" eb="2">
      <t>ショウライ</t>
    </rPh>
    <rPh sb="3" eb="5">
      <t>フタン</t>
    </rPh>
    <rPh sb="6" eb="8">
      <t>ヒリツ</t>
    </rPh>
    <phoneticPr fontId="2"/>
  </si>
  <si>
    <t>将 来 負 担 比 率 （ 見 込 ） 調</t>
    <rPh sb="0" eb="1">
      <t>ショウ</t>
    </rPh>
    <rPh sb="2" eb="3">
      <t>ライ</t>
    </rPh>
    <rPh sb="4" eb="5">
      <t>フ</t>
    </rPh>
    <rPh sb="6" eb="7">
      <t>タダシ</t>
    </rPh>
    <rPh sb="8" eb="9">
      <t>ヒ</t>
    </rPh>
    <rPh sb="10" eb="11">
      <t>リツ</t>
    </rPh>
    <rPh sb="14" eb="15">
      <t>ミ</t>
    </rPh>
    <rPh sb="16" eb="17">
      <t>コミ</t>
    </rPh>
    <rPh sb="20" eb="21">
      <t>シラベ</t>
    </rPh>
    <phoneticPr fontId="2"/>
  </si>
  <si>
    <t>歳 入 の 推 計　</t>
    <phoneticPr fontId="2"/>
  </si>
  <si>
    <t>オ</t>
    <phoneticPr fontId="2"/>
  </si>
  <si>
    <t xml:space="preserve">  臨　時　財　政　対　策　債</t>
    <rPh sb="2" eb="3">
      <t>リン</t>
    </rPh>
    <rPh sb="4" eb="5">
      <t>ジ</t>
    </rPh>
    <rPh sb="6" eb="7">
      <t>ザイ</t>
    </rPh>
    <rPh sb="8" eb="9">
      <t>セイ</t>
    </rPh>
    <rPh sb="10" eb="11">
      <t>ツイ</t>
    </rPh>
    <rPh sb="12" eb="13">
      <t>サク</t>
    </rPh>
    <rPh sb="14" eb="15">
      <t>サイ</t>
    </rPh>
    <phoneticPr fontId="2"/>
  </si>
  <si>
    <t>エ</t>
    <phoneticPr fontId="2"/>
  </si>
  <si>
    <t>　標 準 財 政 規 模 （ア＋イ＋ウ＋エ）</t>
    <rPh sb="1" eb="2">
      <t>ヒョウ</t>
    </rPh>
    <rPh sb="3" eb="4">
      <t>ジュン</t>
    </rPh>
    <rPh sb="5" eb="6">
      <t>ザイ</t>
    </rPh>
    <rPh sb="7" eb="8">
      <t>セイ</t>
    </rPh>
    <rPh sb="9" eb="10">
      <t>キ</t>
    </rPh>
    <rPh sb="11" eb="12">
      <t>ボ</t>
    </rPh>
    <phoneticPr fontId="2"/>
  </si>
  <si>
    <t>歳 出 の 推 計　</t>
    <phoneticPr fontId="2"/>
  </si>
  <si>
    <t>地方公共団体以外の者の債務を引き受けた場合における当該債務の履行に要する経費の支出（省令第7条第7号）</t>
    <rPh sb="0" eb="2">
      <t>チホウ</t>
    </rPh>
    <rPh sb="2" eb="4">
      <t>コウキョウ</t>
    </rPh>
    <rPh sb="4" eb="6">
      <t>ダンタイ</t>
    </rPh>
    <rPh sb="6" eb="8">
      <t>イガイ</t>
    </rPh>
    <rPh sb="9" eb="10">
      <t>モノ</t>
    </rPh>
    <rPh sb="11" eb="13">
      <t>サイム</t>
    </rPh>
    <rPh sb="14" eb="15">
      <t>ヒ</t>
    </rPh>
    <rPh sb="16" eb="17">
      <t>ウ</t>
    </rPh>
    <rPh sb="19" eb="21">
      <t>バアイ</t>
    </rPh>
    <rPh sb="25" eb="27">
      <t>トウガイ</t>
    </rPh>
    <rPh sb="27" eb="29">
      <t>サイム</t>
    </rPh>
    <rPh sb="30" eb="32">
      <t>リコウ</t>
    </rPh>
    <rPh sb="33" eb="34">
      <t>ヨウ</t>
    </rPh>
    <rPh sb="36" eb="38">
      <t>ケイヒ</t>
    </rPh>
    <rPh sb="39" eb="41">
      <t>シシュツ</t>
    </rPh>
    <rPh sb="42" eb="44">
      <t>ショウレイ</t>
    </rPh>
    <rPh sb="44" eb="45">
      <t>ダイ</t>
    </rPh>
    <rPh sb="46" eb="47">
      <t>ジョウ</t>
    </rPh>
    <rPh sb="47" eb="48">
      <t>ダイ</t>
    </rPh>
    <rPh sb="49" eb="50">
      <t>ゴウ</t>
    </rPh>
    <phoneticPr fontId="2"/>
  </si>
  <si>
    <t>参考資料４</t>
    <rPh sb="0" eb="2">
      <t>サンコウ</t>
    </rPh>
    <rPh sb="2" eb="4">
      <t>シリョウ</t>
    </rPh>
    <phoneticPr fontId="2"/>
  </si>
  <si>
    <t>歳 入 ・ 歳 出 推 計 集 計 表　</t>
    <phoneticPr fontId="2"/>
  </si>
  <si>
    <t>　実質公債費比率に係る準元利償還金内訳</t>
    <rPh sb="1" eb="3">
      <t>ジッシツ</t>
    </rPh>
    <rPh sb="3" eb="6">
      <t>コウサイヒ</t>
    </rPh>
    <rPh sb="6" eb="8">
      <t>ヒリツ</t>
    </rPh>
    <rPh sb="9" eb="10">
      <t>カカ</t>
    </rPh>
    <rPh sb="11" eb="12">
      <t>ジュン</t>
    </rPh>
    <rPh sb="12" eb="14">
      <t>ガンリ</t>
    </rPh>
    <rPh sb="14" eb="17">
      <t>ショウカンキン</t>
    </rPh>
    <rPh sb="17" eb="19">
      <t>ウチワケ</t>
    </rPh>
    <phoneticPr fontId="2"/>
  </si>
  <si>
    <t>１　公営企業債等繰入見込額</t>
    <rPh sb="2" eb="4">
      <t>コウエイ</t>
    </rPh>
    <rPh sb="4" eb="6">
      <t>キギョウ</t>
    </rPh>
    <rPh sb="6" eb="8">
      <t>サイトウ</t>
    </rPh>
    <rPh sb="8" eb="10">
      <t>クリイレ</t>
    </rPh>
    <rPh sb="10" eb="12">
      <t>ミコミ</t>
    </rPh>
    <rPh sb="12" eb="13">
      <t>ガク</t>
    </rPh>
    <phoneticPr fontId="2"/>
  </si>
  <si>
    <t>２　一部事務組合等負担等見込額</t>
    <rPh sb="2" eb="4">
      <t>イチブ</t>
    </rPh>
    <rPh sb="4" eb="6">
      <t>ジム</t>
    </rPh>
    <rPh sb="6" eb="8">
      <t>クミアイ</t>
    </rPh>
    <rPh sb="8" eb="9">
      <t>トウ</t>
    </rPh>
    <rPh sb="9" eb="12">
      <t>フタントウ</t>
    </rPh>
    <rPh sb="12" eb="14">
      <t>ミコミ</t>
    </rPh>
    <rPh sb="14" eb="15">
      <t>ガク</t>
    </rPh>
    <phoneticPr fontId="2"/>
  </si>
  <si>
    <t>組合名</t>
    <rPh sb="0" eb="2">
      <t>クミアイ</t>
    </rPh>
    <rPh sb="2" eb="3">
      <t>メイ</t>
    </rPh>
    <phoneticPr fontId="2"/>
  </si>
  <si>
    <t>　将来負担比率に係る将来負担額の内訳</t>
    <rPh sb="1" eb="3">
      <t>ショウライ</t>
    </rPh>
    <rPh sb="3" eb="5">
      <t>フタン</t>
    </rPh>
    <rPh sb="5" eb="7">
      <t>ヒリツ</t>
    </rPh>
    <rPh sb="8" eb="9">
      <t>カカ</t>
    </rPh>
    <rPh sb="10" eb="12">
      <t>ショウライ</t>
    </rPh>
    <rPh sb="12" eb="14">
      <t>フタン</t>
    </rPh>
    <rPh sb="14" eb="15">
      <t>ガク</t>
    </rPh>
    <rPh sb="16" eb="18">
      <t>ウチワケ</t>
    </rPh>
    <phoneticPr fontId="2"/>
  </si>
  <si>
    <t>財　 政　 運　 営　 適　 正　 化　 計　 画　 調　 査　 表</t>
    <rPh sb="0" eb="1">
      <t>ザイ</t>
    </rPh>
    <rPh sb="3" eb="4">
      <t>セイ</t>
    </rPh>
    <rPh sb="6" eb="7">
      <t>ウン</t>
    </rPh>
    <rPh sb="9" eb="10">
      <t>エイ</t>
    </rPh>
    <rPh sb="12" eb="13">
      <t>テキ</t>
    </rPh>
    <rPh sb="15" eb="16">
      <t>セイ</t>
    </rPh>
    <rPh sb="18" eb="19">
      <t>カ</t>
    </rPh>
    <rPh sb="21" eb="22">
      <t>ケイ</t>
    </rPh>
    <rPh sb="24" eb="25">
      <t>ガ</t>
    </rPh>
    <rPh sb="27" eb="28">
      <t>チョウ</t>
    </rPh>
    <rPh sb="30" eb="31">
      <t>サ</t>
    </rPh>
    <rPh sb="33" eb="34">
      <t>オモテ</t>
    </rPh>
    <phoneticPr fontId="2"/>
  </si>
  <si>
    <t>調査表１</t>
    <rPh sb="0" eb="3">
      <t>チョウサヒョウ</t>
    </rPh>
    <phoneticPr fontId="2"/>
  </si>
  <si>
    <t>…</t>
    <phoneticPr fontId="2"/>
  </si>
  <si>
    <t>財 政 運 営 適 正 化 計 画 （ 数 値 ）</t>
    <rPh sb="0" eb="1">
      <t>ザイ</t>
    </rPh>
    <rPh sb="2" eb="3">
      <t>セイ</t>
    </rPh>
    <rPh sb="4" eb="5">
      <t>ウン</t>
    </rPh>
    <rPh sb="6" eb="7">
      <t>エイ</t>
    </rPh>
    <rPh sb="8" eb="9">
      <t>テキ</t>
    </rPh>
    <rPh sb="10" eb="11">
      <t>セイ</t>
    </rPh>
    <rPh sb="12" eb="13">
      <t>カ</t>
    </rPh>
    <rPh sb="14" eb="15">
      <t>ケイ</t>
    </rPh>
    <rPh sb="16" eb="17">
      <t>ガ</t>
    </rPh>
    <rPh sb="20" eb="21">
      <t>カズ</t>
    </rPh>
    <rPh sb="22" eb="23">
      <t>アタイ</t>
    </rPh>
    <phoneticPr fontId="2"/>
  </si>
  <si>
    <t>調査表２</t>
    <rPh sb="0" eb="3">
      <t>チョウサヒョウ</t>
    </rPh>
    <phoneticPr fontId="2"/>
  </si>
  <si>
    <t>財 政 運 営 適 正 化 計 画 の 概 要 （ 考 え 方 等 ）</t>
    <rPh sb="0" eb="1">
      <t>ザイ</t>
    </rPh>
    <rPh sb="2" eb="3">
      <t>セイ</t>
    </rPh>
    <rPh sb="4" eb="5">
      <t>ウン</t>
    </rPh>
    <rPh sb="6" eb="7">
      <t>エイ</t>
    </rPh>
    <rPh sb="8" eb="9">
      <t>テキ</t>
    </rPh>
    <rPh sb="10" eb="11">
      <t>セイ</t>
    </rPh>
    <rPh sb="12" eb="13">
      <t>カ</t>
    </rPh>
    <rPh sb="14" eb="15">
      <t>ケイ</t>
    </rPh>
    <rPh sb="16" eb="17">
      <t>ガ</t>
    </rPh>
    <rPh sb="20" eb="21">
      <t>オオムネ</t>
    </rPh>
    <rPh sb="22" eb="23">
      <t>ヨウ</t>
    </rPh>
    <rPh sb="26" eb="27">
      <t>カンガ</t>
    </rPh>
    <rPh sb="30" eb="31">
      <t>カタ</t>
    </rPh>
    <rPh sb="32" eb="33">
      <t>トウ</t>
    </rPh>
    <phoneticPr fontId="2"/>
  </si>
  <si>
    <t>調査表３</t>
    <rPh sb="0" eb="3">
      <t>チョウサヒョウ</t>
    </rPh>
    <phoneticPr fontId="2"/>
  </si>
  <si>
    <t>歳 入 （ 見 込 ） 額 調</t>
    <rPh sb="0" eb="1">
      <t>トシ</t>
    </rPh>
    <rPh sb="2" eb="3">
      <t>イリ</t>
    </rPh>
    <rPh sb="6" eb="7">
      <t>ミ</t>
    </rPh>
    <rPh sb="8" eb="9">
      <t>コミ</t>
    </rPh>
    <rPh sb="12" eb="13">
      <t>ガク</t>
    </rPh>
    <rPh sb="14" eb="15">
      <t>シラ</t>
    </rPh>
    <phoneticPr fontId="2"/>
  </si>
  <si>
    <t>調査表４</t>
    <rPh sb="0" eb="3">
      <t>チョウサヒョウ</t>
    </rPh>
    <phoneticPr fontId="2"/>
  </si>
  <si>
    <t>歳 出 （ 見 込 ） 額 調</t>
    <rPh sb="0" eb="1">
      <t>トシ</t>
    </rPh>
    <rPh sb="2" eb="3">
      <t>デ</t>
    </rPh>
    <rPh sb="6" eb="7">
      <t>ケン</t>
    </rPh>
    <rPh sb="8" eb="9">
      <t>コミ</t>
    </rPh>
    <rPh sb="12" eb="13">
      <t>ガク</t>
    </rPh>
    <rPh sb="14" eb="15">
      <t>シラ</t>
    </rPh>
    <phoneticPr fontId="2"/>
  </si>
  <si>
    <t>調査表５</t>
    <rPh sb="0" eb="3">
      <t>チョウサヒョウ</t>
    </rPh>
    <phoneticPr fontId="2"/>
  </si>
  <si>
    <t>実 質 公 債 費 比 率  （ 見 込 ） 調</t>
    <rPh sb="0" eb="1">
      <t>ジツ</t>
    </rPh>
    <rPh sb="2" eb="3">
      <t>シツ</t>
    </rPh>
    <rPh sb="4" eb="5">
      <t>コウ</t>
    </rPh>
    <rPh sb="6" eb="7">
      <t>サイ</t>
    </rPh>
    <rPh sb="8" eb="9">
      <t>ヒ</t>
    </rPh>
    <rPh sb="10" eb="11">
      <t>ヒ</t>
    </rPh>
    <rPh sb="12" eb="13">
      <t>リツ</t>
    </rPh>
    <rPh sb="17" eb="18">
      <t>ミ</t>
    </rPh>
    <rPh sb="19" eb="20">
      <t>コミ</t>
    </rPh>
    <rPh sb="23" eb="24">
      <t>シラ</t>
    </rPh>
    <phoneticPr fontId="2"/>
  </si>
  <si>
    <t>市 町 村 名</t>
    <rPh sb="0" eb="1">
      <t>シ</t>
    </rPh>
    <rPh sb="2" eb="3">
      <t>マチ</t>
    </rPh>
    <rPh sb="4" eb="5">
      <t>ムラ</t>
    </rPh>
    <rPh sb="6" eb="7">
      <t>メイ</t>
    </rPh>
    <phoneticPr fontId="2"/>
  </si>
  <si>
    <t>１　財　政　運　営　適　正　化　計　画</t>
    <rPh sb="2" eb="3">
      <t>ザイ</t>
    </rPh>
    <rPh sb="4" eb="5">
      <t>セイ</t>
    </rPh>
    <rPh sb="6" eb="7">
      <t>ウン</t>
    </rPh>
    <rPh sb="8" eb="9">
      <t>エイ</t>
    </rPh>
    <rPh sb="10" eb="11">
      <t>テキ</t>
    </rPh>
    <rPh sb="12" eb="13">
      <t>セイ</t>
    </rPh>
    <rPh sb="14" eb="15">
      <t>カ</t>
    </rPh>
    <rPh sb="16" eb="17">
      <t>ケイ</t>
    </rPh>
    <rPh sb="18" eb="19">
      <t>ガ</t>
    </rPh>
    <phoneticPr fontId="2"/>
  </si>
  <si>
    <t>調査表　１</t>
    <rPh sb="0" eb="3">
      <t>チョウサヒョウ</t>
    </rPh>
    <phoneticPr fontId="2"/>
  </si>
  <si>
    <t>財　　政　　状　　況　　の　　推　　移　（単位：百万円、％）</t>
    <rPh sb="0" eb="1">
      <t>ザイ</t>
    </rPh>
    <rPh sb="3" eb="4">
      <t>セイ</t>
    </rPh>
    <rPh sb="6" eb="7">
      <t>ジョウ</t>
    </rPh>
    <rPh sb="9" eb="10">
      <t>イワン</t>
    </rPh>
    <rPh sb="15" eb="16">
      <t>スイ</t>
    </rPh>
    <rPh sb="18" eb="19">
      <t>ワタル</t>
    </rPh>
    <rPh sb="21" eb="23">
      <t>タンイ</t>
    </rPh>
    <rPh sb="24" eb="25">
      <t>ヒャク</t>
    </rPh>
    <rPh sb="25" eb="27">
      <t>マンエン</t>
    </rPh>
    <phoneticPr fontId="2"/>
  </si>
  <si>
    <t>年度</t>
    <rPh sb="0" eb="2">
      <t>ネンド</t>
    </rPh>
    <phoneticPr fontId="2"/>
  </si>
  <si>
    <t>(実質収支比率)</t>
    <rPh sb="1" eb="3">
      <t>ジッシツ</t>
    </rPh>
    <rPh sb="3" eb="5">
      <t>シュウシ</t>
    </rPh>
    <rPh sb="5" eb="7">
      <t>ヒリツ</t>
    </rPh>
    <phoneticPr fontId="2"/>
  </si>
  <si>
    <t>実質公債費比率</t>
    <rPh sb="0" eb="2">
      <t>ジッシツ</t>
    </rPh>
    <rPh sb="2" eb="5">
      <t>コウサイヒ</t>
    </rPh>
    <rPh sb="5" eb="7">
      <t>ヒリツ</t>
    </rPh>
    <phoneticPr fontId="2"/>
  </si>
  <si>
    <t>経　常　収　支　比　率</t>
    <rPh sb="0" eb="1">
      <t>キョウ</t>
    </rPh>
    <rPh sb="2" eb="3">
      <t>ツネ</t>
    </rPh>
    <rPh sb="4" eb="5">
      <t>オサム</t>
    </rPh>
    <rPh sb="6" eb="7">
      <t>ササ</t>
    </rPh>
    <rPh sb="8" eb="9">
      <t>ヒ</t>
    </rPh>
    <rPh sb="10" eb="11">
      <t>リツ</t>
    </rPh>
    <phoneticPr fontId="2"/>
  </si>
  <si>
    <t>財政力
指数
３年平均</t>
    <rPh sb="0" eb="3">
      <t>ザイセイリョク</t>
    </rPh>
    <rPh sb="4" eb="6">
      <t>シスウ</t>
    </rPh>
    <rPh sb="8" eb="9">
      <t>ネン</t>
    </rPh>
    <rPh sb="9" eb="11">
      <t>ヘイキン</t>
    </rPh>
    <phoneticPr fontId="2"/>
  </si>
  <si>
    <t>基金現在高</t>
    <rPh sb="0" eb="2">
      <t>キキン</t>
    </rPh>
    <rPh sb="2" eb="5">
      <t>ゲンザイダカ</t>
    </rPh>
    <phoneticPr fontId="2"/>
  </si>
  <si>
    <t>歳入</t>
    <rPh sb="0" eb="2">
      <t>サイニュウ</t>
    </rPh>
    <phoneticPr fontId="2"/>
  </si>
  <si>
    <t>歳出</t>
    <rPh sb="0" eb="2">
      <t>サイシュツ</t>
    </rPh>
    <phoneticPr fontId="2"/>
  </si>
  <si>
    <t>実質収支</t>
    <rPh sb="0" eb="2">
      <t>ジッシツ</t>
    </rPh>
    <rPh sb="2" eb="4">
      <t>シュウシ</t>
    </rPh>
    <phoneticPr fontId="2"/>
  </si>
  <si>
    <t>うち
人件費</t>
    <rPh sb="3" eb="6">
      <t>ジンケンヒ</t>
    </rPh>
    <phoneticPr fontId="2"/>
  </si>
  <si>
    <t>うち
公債費</t>
    <rPh sb="3" eb="6">
      <t>コウサイヒ</t>
    </rPh>
    <phoneticPr fontId="2"/>
  </si>
  <si>
    <t>うち
減債</t>
    <rPh sb="3" eb="5">
      <t>ゲンサイ</t>
    </rPh>
    <phoneticPr fontId="2"/>
  </si>
  <si>
    <t>うち
財政調整</t>
    <rPh sb="3" eb="5">
      <t>ザイセイ</t>
    </rPh>
    <rPh sb="5" eb="7">
      <t>チョウセイ</t>
    </rPh>
    <phoneticPr fontId="2"/>
  </si>
  <si>
    <t>単年度</t>
    <rPh sb="0" eb="3">
      <t>タンネンド</t>
    </rPh>
    <phoneticPr fontId="2"/>
  </si>
  <si>
    <t>３年平均</t>
    <rPh sb="1" eb="4">
      <t>ネンヘイキン</t>
    </rPh>
    <phoneticPr fontId="2"/>
  </si>
  <si>
    <t>２　財 政 運 営 適 正 化 計 画 の 概 要</t>
    <rPh sb="2" eb="3">
      <t>ザイ</t>
    </rPh>
    <rPh sb="4" eb="5">
      <t>セイ</t>
    </rPh>
    <rPh sb="6" eb="7">
      <t>ウン</t>
    </rPh>
    <rPh sb="8" eb="9">
      <t>エイ</t>
    </rPh>
    <rPh sb="10" eb="11">
      <t>テキ</t>
    </rPh>
    <rPh sb="12" eb="13">
      <t>セイ</t>
    </rPh>
    <rPh sb="14" eb="15">
      <t>カ</t>
    </rPh>
    <rPh sb="16" eb="17">
      <t>ケイ</t>
    </rPh>
    <rPh sb="18" eb="19">
      <t>ガ</t>
    </rPh>
    <rPh sb="22" eb="23">
      <t>オオムネ</t>
    </rPh>
    <rPh sb="24" eb="25">
      <t>ヨウ</t>
    </rPh>
    <phoneticPr fontId="2"/>
  </si>
  <si>
    <t>項目</t>
    <rPh sb="0" eb="2">
      <t>コウモク</t>
    </rPh>
    <phoneticPr fontId="2"/>
  </si>
  <si>
    <t>現状と問題点</t>
    <rPh sb="0" eb="2">
      <t>ゲンジョウ</t>
    </rPh>
    <rPh sb="3" eb="6">
      <t>モンダイテン</t>
    </rPh>
    <phoneticPr fontId="2"/>
  </si>
  <si>
    <t>財政運営の適正化を図るための措置及び目標</t>
    <rPh sb="0" eb="2">
      <t>ザイセイ</t>
    </rPh>
    <rPh sb="2" eb="4">
      <t>ウンエイ</t>
    </rPh>
    <rPh sb="5" eb="8">
      <t>テキセイカ</t>
    </rPh>
    <rPh sb="9" eb="10">
      <t>ハカ</t>
    </rPh>
    <rPh sb="14" eb="16">
      <t>ソチ</t>
    </rPh>
    <rPh sb="16" eb="17">
      <t>オヨ</t>
    </rPh>
    <rPh sb="18" eb="20">
      <t>モクヒョウ</t>
    </rPh>
    <phoneticPr fontId="2"/>
  </si>
  <si>
    <t>歳入確保対策</t>
    <rPh sb="0" eb="2">
      <t>サイニュウ</t>
    </rPh>
    <rPh sb="2" eb="4">
      <t>カクホ</t>
    </rPh>
    <rPh sb="4" eb="6">
      <t>タイサク</t>
    </rPh>
    <phoneticPr fontId="2"/>
  </si>
  <si>
    <t>増収見込額</t>
    <rPh sb="0" eb="2">
      <t>ゾウシュウ</t>
    </rPh>
    <rPh sb="2" eb="4">
      <t>ミコ</t>
    </rPh>
    <rPh sb="4" eb="5">
      <t>ガク</t>
    </rPh>
    <phoneticPr fontId="2"/>
  </si>
  <si>
    <t>百万円</t>
    <rPh sb="0" eb="2">
      <t>ヒャクマン</t>
    </rPh>
    <rPh sb="2" eb="3">
      <t>エン</t>
    </rPh>
    <phoneticPr fontId="2"/>
  </si>
  <si>
    <t>措置内容</t>
    <rPh sb="0" eb="2">
      <t>ソチ</t>
    </rPh>
    <rPh sb="2" eb="4">
      <t>ナイヨウ</t>
    </rPh>
    <phoneticPr fontId="2"/>
  </si>
  <si>
    <t>使用料・手数料等受益者
負担の適正化</t>
    <rPh sb="0" eb="3">
      <t>シヨウリョウ</t>
    </rPh>
    <rPh sb="4" eb="7">
      <t>テスウリョウ</t>
    </rPh>
    <rPh sb="7" eb="8">
      <t>トウ</t>
    </rPh>
    <rPh sb="8" eb="11">
      <t>ジュエキシャ</t>
    </rPh>
    <rPh sb="12" eb="14">
      <t>フタン</t>
    </rPh>
    <rPh sb="15" eb="18">
      <t>テキセイカ</t>
    </rPh>
    <phoneticPr fontId="2"/>
  </si>
  <si>
    <t>増収見込額</t>
    <rPh sb="0" eb="2">
      <t>ゾウシュウ</t>
    </rPh>
    <rPh sb="2" eb="5">
      <t>ミコミガク</t>
    </rPh>
    <phoneticPr fontId="2"/>
  </si>
  <si>
    <t>財産管理の適正化と財産
運用収入の確保
　（売却可能資産の処分）</t>
    <rPh sb="0" eb="2">
      <t>ザイサン</t>
    </rPh>
    <rPh sb="2" eb="4">
      <t>カンリ</t>
    </rPh>
    <rPh sb="5" eb="8">
      <t>テキセイカ</t>
    </rPh>
    <rPh sb="9" eb="11">
      <t>ザイサン</t>
    </rPh>
    <rPh sb="12" eb="14">
      <t>ウンヨウ</t>
    </rPh>
    <rPh sb="14" eb="16">
      <t>シュウニュウ</t>
    </rPh>
    <rPh sb="17" eb="19">
      <t>カクホ</t>
    </rPh>
    <rPh sb="22" eb="24">
      <t>バイキャク</t>
    </rPh>
    <rPh sb="24" eb="26">
      <t>カノウ</t>
    </rPh>
    <rPh sb="26" eb="28">
      <t>シサン</t>
    </rPh>
    <rPh sb="29" eb="31">
      <t>ショブン</t>
    </rPh>
    <phoneticPr fontId="2"/>
  </si>
  <si>
    <t>その他の歳入確保</t>
    <rPh sb="2" eb="3">
      <t>タ</t>
    </rPh>
    <rPh sb="4" eb="6">
      <t>サイニュウ</t>
    </rPh>
    <rPh sb="6" eb="8">
      <t>カクホ</t>
    </rPh>
    <phoneticPr fontId="2"/>
  </si>
  <si>
    <t>歳出抑制策</t>
    <rPh sb="0" eb="2">
      <t>サイシュツ</t>
    </rPh>
    <rPh sb="2" eb="4">
      <t>ヨクセイ</t>
    </rPh>
    <rPh sb="4" eb="5">
      <t>サク</t>
    </rPh>
    <phoneticPr fontId="2"/>
  </si>
  <si>
    <t>職員定数の見直し状況</t>
    <rPh sb="0" eb="2">
      <t>ショクイン</t>
    </rPh>
    <rPh sb="2" eb="4">
      <t>テイスウ</t>
    </rPh>
    <rPh sb="5" eb="7">
      <t>ミナオ</t>
    </rPh>
    <rPh sb="8" eb="10">
      <t>ジョウキョウ</t>
    </rPh>
    <phoneticPr fontId="2"/>
  </si>
  <si>
    <t>職員数の現況及び将来見通し</t>
    <rPh sb="0" eb="3">
      <t>ショクインスウ</t>
    </rPh>
    <rPh sb="4" eb="6">
      <t>ゲンキョウ</t>
    </rPh>
    <rPh sb="6" eb="7">
      <t>オヨ</t>
    </rPh>
    <rPh sb="8" eb="10">
      <t>ショウライ</t>
    </rPh>
    <rPh sb="10" eb="12">
      <t>ミトオ</t>
    </rPh>
    <phoneticPr fontId="2"/>
  </si>
  <si>
    <t>（単位：人）</t>
    <rPh sb="1" eb="3">
      <t>タンイ</t>
    </rPh>
    <rPh sb="4" eb="5">
      <t>ニン</t>
    </rPh>
    <phoneticPr fontId="2"/>
  </si>
  <si>
    <t>職員数</t>
    <rPh sb="0" eb="3">
      <t>ショクインスウ</t>
    </rPh>
    <phoneticPr fontId="2"/>
  </si>
  <si>
    <t>義務的経費の節減</t>
    <rPh sb="0" eb="3">
      <t>ギムテキ</t>
    </rPh>
    <rPh sb="3" eb="5">
      <t>ケイヒ</t>
    </rPh>
    <rPh sb="6" eb="8">
      <t>セツゲン</t>
    </rPh>
    <phoneticPr fontId="2"/>
  </si>
  <si>
    <t>人件費総額の抑制計画</t>
    <rPh sb="0" eb="3">
      <t>ジンケンヒ</t>
    </rPh>
    <rPh sb="3" eb="5">
      <t>ソウガク</t>
    </rPh>
    <rPh sb="6" eb="8">
      <t>ヨクセイ</t>
    </rPh>
    <rPh sb="8" eb="10">
      <t>ケイカク</t>
    </rPh>
    <phoneticPr fontId="2"/>
  </si>
  <si>
    <t>（単位：百万円）</t>
    <rPh sb="1" eb="3">
      <t>タンイ</t>
    </rPh>
    <rPh sb="4" eb="6">
      <t>ヒャクマン</t>
    </rPh>
    <rPh sb="6" eb="7">
      <t>エン</t>
    </rPh>
    <phoneticPr fontId="2"/>
  </si>
  <si>
    <t>計画額</t>
    <rPh sb="0" eb="3">
      <t>ケイカクガク</t>
    </rPh>
    <phoneticPr fontId="2"/>
  </si>
  <si>
    <t>公債費の抑制</t>
    <rPh sb="0" eb="3">
      <t>コウサイヒ</t>
    </rPh>
    <rPh sb="4" eb="6">
      <t>ヨクセイ</t>
    </rPh>
    <phoneticPr fontId="2"/>
  </si>
  <si>
    <t>消費的経費の節減</t>
    <rPh sb="0" eb="2">
      <t>ショウヒ</t>
    </rPh>
    <rPh sb="2" eb="3">
      <t>テキ</t>
    </rPh>
    <rPh sb="3" eb="5">
      <t>ケイヒ</t>
    </rPh>
    <rPh sb="6" eb="8">
      <t>セツゲン</t>
    </rPh>
    <phoneticPr fontId="2"/>
  </si>
  <si>
    <t>物件費の抑制計画</t>
    <rPh sb="0" eb="2">
      <t>ブッケン</t>
    </rPh>
    <rPh sb="2" eb="3">
      <t>ヒ</t>
    </rPh>
    <rPh sb="4" eb="6">
      <t>ヨクセイ</t>
    </rPh>
    <rPh sb="6" eb="8">
      <t>ケイカク</t>
    </rPh>
    <phoneticPr fontId="2"/>
  </si>
  <si>
    <t>維持補修費の抑制計画</t>
    <rPh sb="0" eb="2">
      <t>イジ</t>
    </rPh>
    <rPh sb="2" eb="5">
      <t>ホシュウヒ</t>
    </rPh>
    <rPh sb="6" eb="8">
      <t>ヨクセイ</t>
    </rPh>
    <rPh sb="8" eb="10">
      <t>ケイカク</t>
    </rPh>
    <phoneticPr fontId="2"/>
  </si>
  <si>
    <t>地方債発行抑制</t>
    <rPh sb="0" eb="3">
      <t>チホウサイ</t>
    </rPh>
    <rPh sb="3" eb="5">
      <t>ハッコウ</t>
    </rPh>
    <rPh sb="5" eb="7">
      <t>ヨクセイ</t>
    </rPh>
    <phoneticPr fontId="2"/>
  </si>
  <si>
    <t>基準外繰出の解消等</t>
    <rPh sb="0" eb="3">
      <t>キジュンガイ</t>
    </rPh>
    <rPh sb="3" eb="5">
      <t>クリダシ</t>
    </rPh>
    <rPh sb="6" eb="8">
      <t>カイショウ</t>
    </rPh>
    <rPh sb="8" eb="9">
      <t>トウ</t>
    </rPh>
    <phoneticPr fontId="2"/>
  </si>
  <si>
    <t>事務事業の見直し状況</t>
    <rPh sb="0" eb="2">
      <t>ジム</t>
    </rPh>
    <rPh sb="2" eb="4">
      <t>ジギョウ</t>
    </rPh>
    <rPh sb="5" eb="7">
      <t>ミナオ</t>
    </rPh>
    <rPh sb="8" eb="10">
      <t>ジョウキョウ</t>
    </rPh>
    <phoneticPr fontId="2"/>
  </si>
  <si>
    <t>削減見込額</t>
    <rPh sb="0" eb="2">
      <t>サクゲン</t>
    </rPh>
    <rPh sb="2" eb="5">
      <t>ミコミガク</t>
    </rPh>
    <phoneticPr fontId="2"/>
  </si>
  <si>
    <t>その他の歳出合理化</t>
    <rPh sb="2" eb="3">
      <t>タ</t>
    </rPh>
    <rPh sb="4" eb="6">
      <t>サイシュツ</t>
    </rPh>
    <rPh sb="6" eb="9">
      <t>ゴウリカ</t>
    </rPh>
    <phoneticPr fontId="2"/>
  </si>
  <si>
    <t>その他</t>
    <rPh sb="2" eb="3">
      <t>タ</t>
    </rPh>
    <phoneticPr fontId="2"/>
  </si>
  <si>
    <t>政策評価の導入状況</t>
    <rPh sb="0" eb="2">
      <t>セイサク</t>
    </rPh>
    <rPh sb="2" eb="4">
      <t>ヒョウカ</t>
    </rPh>
    <rPh sb="5" eb="7">
      <t>ドウニュウ</t>
    </rPh>
    <rPh sb="7" eb="9">
      <t>ジョウキョウ</t>
    </rPh>
    <phoneticPr fontId="2"/>
  </si>
  <si>
    <t>行政改革・財政状況に関する</t>
    <rPh sb="0" eb="2">
      <t>ギョウセイ</t>
    </rPh>
    <rPh sb="2" eb="4">
      <t>カイカク</t>
    </rPh>
    <rPh sb="5" eb="7">
      <t>ザイセイ</t>
    </rPh>
    <rPh sb="7" eb="9">
      <t>ジョウキョウ</t>
    </rPh>
    <rPh sb="10" eb="11">
      <t>カン</t>
    </rPh>
    <phoneticPr fontId="2"/>
  </si>
  <si>
    <t>情報公開の状況</t>
    <phoneticPr fontId="2"/>
  </si>
  <si>
    <t>３　　歳　入　(見　込)　額　調</t>
    <rPh sb="3" eb="4">
      <t>トシ</t>
    </rPh>
    <rPh sb="5" eb="6">
      <t>イ</t>
    </rPh>
    <rPh sb="8" eb="9">
      <t>ミ</t>
    </rPh>
    <rPh sb="10" eb="11">
      <t>コミ</t>
    </rPh>
    <rPh sb="13" eb="14">
      <t>ガク</t>
    </rPh>
    <rPh sb="15" eb="16">
      <t>シラ</t>
    </rPh>
    <phoneticPr fontId="2"/>
  </si>
  <si>
    <t>調査表　３</t>
    <rPh sb="0" eb="3">
      <t>チョウサヒョウ</t>
    </rPh>
    <phoneticPr fontId="2"/>
  </si>
  <si>
    <t>（単位：千円，％）</t>
    <rPh sb="1" eb="3">
      <t>タンイ</t>
    </rPh>
    <rPh sb="4" eb="6">
      <t>センエン</t>
    </rPh>
    <phoneticPr fontId="2"/>
  </si>
  <si>
    <t>区　　　分</t>
    <rPh sb="0" eb="1">
      <t>ク</t>
    </rPh>
    <rPh sb="4" eb="5">
      <t>ブン</t>
    </rPh>
    <phoneticPr fontId="2"/>
  </si>
  <si>
    <t>決算額</t>
    <rPh sb="0" eb="2">
      <t>ケッサン</t>
    </rPh>
    <rPh sb="2" eb="3">
      <t>ガク</t>
    </rPh>
    <phoneticPr fontId="2"/>
  </si>
  <si>
    <t>伸率</t>
    <rPh sb="0" eb="1">
      <t>ノ</t>
    </rPh>
    <rPh sb="1" eb="2">
      <t>リツ</t>
    </rPh>
    <phoneticPr fontId="2"/>
  </si>
  <si>
    <t>決算額</t>
    <rPh sb="0" eb="3">
      <t>ケッサンガク</t>
    </rPh>
    <phoneticPr fontId="2"/>
  </si>
  <si>
    <t>金額</t>
    <rPh sb="0" eb="2">
      <t>キンガク</t>
    </rPh>
    <phoneticPr fontId="2"/>
  </si>
  <si>
    <t>１ 地　　方　　税</t>
    <rPh sb="2" eb="3">
      <t>チ</t>
    </rPh>
    <rPh sb="5" eb="6">
      <t>ホウ</t>
    </rPh>
    <rPh sb="8" eb="9">
      <t>ゼイ</t>
    </rPh>
    <phoneticPr fontId="2"/>
  </si>
  <si>
    <t>市町村民税</t>
    <rPh sb="0" eb="3">
      <t>シチョウソン</t>
    </rPh>
    <rPh sb="3" eb="4">
      <t>タミ</t>
    </rPh>
    <rPh sb="4" eb="5">
      <t>ゼイ</t>
    </rPh>
    <phoneticPr fontId="2"/>
  </si>
  <si>
    <t>固定資産税</t>
    <rPh sb="0" eb="2">
      <t>コテイ</t>
    </rPh>
    <rPh sb="2" eb="5">
      <t>シサンゼイ</t>
    </rPh>
    <phoneticPr fontId="2"/>
  </si>
  <si>
    <t>２ 地　方　譲　与　税</t>
    <rPh sb="2" eb="3">
      <t>チ</t>
    </rPh>
    <rPh sb="4" eb="5">
      <t>ホウ</t>
    </rPh>
    <rPh sb="6" eb="7">
      <t>ユズル</t>
    </rPh>
    <rPh sb="8" eb="9">
      <t>クミ</t>
    </rPh>
    <rPh sb="10" eb="11">
      <t>ゼイ</t>
    </rPh>
    <phoneticPr fontId="2"/>
  </si>
  <si>
    <t>３ 交　　付　　金</t>
    <rPh sb="2" eb="3">
      <t>コウ</t>
    </rPh>
    <rPh sb="5" eb="6">
      <t>ヅケ</t>
    </rPh>
    <rPh sb="8" eb="9">
      <t>キン</t>
    </rPh>
    <phoneticPr fontId="2"/>
  </si>
  <si>
    <t>５ 地　方　交　付　税</t>
    <rPh sb="2" eb="3">
      <t>チ</t>
    </rPh>
    <rPh sb="4" eb="5">
      <t>ホウ</t>
    </rPh>
    <rPh sb="6" eb="7">
      <t>コウ</t>
    </rPh>
    <rPh sb="8" eb="9">
      <t>ヅケ</t>
    </rPh>
    <rPh sb="10" eb="11">
      <t>ゼイ</t>
    </rPh>
    <phoneticPr fontId="2"/>
  </si>
  <si>
    <t>普通交付税</t>
    <rPh sb="0" eb="2">
      <t>フツウ</t>
    </rPh>
    <rPh sb="2" eb="5">
      <t>コウフゼイ</t>
    </rPh>
    <phoneticPr fontId="2"/>
  </si>
  <si>
    <t>特別交付税</t>
    <rPh sb="0" eb="2">
      <t>トクベツ</t>
    </rPh>
    <rPh sb="2" eb="5">
      <t>コウフゼイ</t>
    </rPh>
    <phoneticPr fontId="2"/>
  </si>
  <si>
    <t>７ 使 用 料・手 数 料</t>
    <rPh sb="2" eb="3">
      <t>ツカ</t>
    </rPh>
    <rPh sb="4" eb="5">
      <t>ヨウ</t>
    </rPh>
    <rPh sb="6" eb="7">
      <t>リョウ</t>
    </rPh>
    <rPh sb="8" eb="9">
      <t>テ</t>
    </rPh>
    <rPh sb="10" eb="11">
      <t>カズ</t>
    </rPh>
    <rPh sb="12" eb="13">
      <t>リョウ</t>
    </rPh>
    <phoneticPr fontId="2"/>
  </si>
  <si>
    <t>８ 国 ・ 県 支 出 金</t>
    <rPh sb="2" eb="3">
      <t>クニ</t>
    </rPh>
    <rPh sb="6" eb="7">
      <t>ケン</t>
    </rPh>
    <rPh sb="8" eb="9">
      <t>ササ</t>
    </rPh>
    <rPh sb="10" eb="11">
      <t>デ</t>
    </rPh>
    <rPh sb="12" eb="13">
      <t>キン</t>
    </rPh>
    <phoneticPr fontId="2"/>
  </si>
  <si>
    <t>経　　　　常</t>
    <rPh sb="0" eb="1">
      <t>キョウ</t>
    </rPh>
    <rPh sb="5" eb="6">
      <t>ツネ</t>
    </rPh>
    <phoneticPr fontId="2"/>
  </si>
  <si>
    <t>臨　　　　時</t>
    <rPh sb="0" eb="1">
      <t>リン</t>
    </rPh>
    <rPh sb="5" eb="6">
      <t>トキ</t>
    </rPh>
    <phoneticPr fontId="2"/>
  </si>
  <si>
    <t>９ 財　産　収　入</t>
    <rPh sb="2" eb="3">
      <t>ザイ</t>
    </rPh>
    <rPh sb="4" eb="5">
      <t>サン</t>
    </rPh>
    <rPh sb="6" eb="7">
      <t>オサム</t>
    </rPh>
    <rPh sb="8" eb="9">
      <t>イ</t>
    </rPh>
    <phoneticPr fontId="2"/>
  </si>
  <si>
    <t>1０ 繰　　入　　金</t>
    <rPh sb="3" eb="4">
      <t>グリ</t>
    </rPh>
    <rPh sb="6" eb="7">
      <t>イ</t>
    </rPh>
    <rPh sb="9" eb="10">
      <t>キン</t>
    </rPh>
    <phoneticPr fontId="2"/>
  </si>
  <si>
    <t>1１ 繰　　越　　金</t>
    <rPh sb="3" eb="4">
      <t>グリ</t>
    </rPh>
    <rPh sb="6" eb="7">
      <t>コシ</t>
    </rPh>
    <rPh sb="9" eb="10">
      <t>キン</t>
    </rPh>
    <phoneticPr fontId="2"/>
  </si>
  <si>
    <t>1２ 地　　方　　債</t>
    <rPh sb="3" eb="4">
      <t>チ</t>
    </rPh>
    <rPh sb="6" eb="7">
      <t>ホウ</t>
    </rPh>
    <rPh sb="9" eb="10">
      <t>サイ</t>
    </rPh>
    <phoneticPr fontId="2"/>
  </si>
  <si>
    <t>うち臨時財政対策債</t>
    <rPh sb="2" eb="4">
      <t>リンジ</t>
    </rPh>
    <rPh sb="4" eb="6">
      <t>ザイセイ</t>
    </rPh>
    <rPh sb="6" eb="8">
      <t>タイサク</t>
    </rPh>
    <rPh sb="8" eb="9">
      <t>サイ</t>
    </rPh>
    <phoneticPr fontId="2"/>
  </si>
  <si>
    <t>うち合併特例債</t>
    <rPh sb="2" eb="4">
      <t>ガッペイ</t>
    </rPh>
    <rPh sb="4" eb="7">
      <t>トクレイサイ</t>
    </rPh>
    <phoneticPr fontId="2"/>
  </si>
  <si>
    <t>1３ そ　　の　　他</t>
    <rPh sb="9" eb="10">
      <t>タ</t>
    </rPh>
    <phoneticPr fontId="2"/>
  </si>
  <si>
    <t>　歳　入　合　計</t>
    <rPh sb="1" eb="2">
      <t>トシ</t>
    </rPh>
    <rPh sb="3" eb="4">
      <t>イ</t>
    </rPh>
    <rPh sb="5" eb="6">
      <t>ゴウ</t>
    </rPh>
    <rPh sb="7" eb="8">
      <t>ケイ</t>
    </rPh>
    <phoneticPr fontId="2"/>
  </si>
  <si>
    <t>うち経常一般財源</t>
    <rPh sb="2" eb="4">
      <t>ケイジョウ</t>
    </rPh>
    <rPh sb="4" eb="6">
      <t>イッパン</t>
    </rPh>
    <rPh sb="6" eb="8">
      <t>ザイゲン</t>
    </rPh>
    <phoneticPr fontId="2"/>
  </si>
  <si>
    <t>４　　歳　出　(見　込)　額　調</t>
    <rPh sb="3" eb="4">
      <t>トシ</t>
    </rPh>
    <rPh sb="5" eb="6">
      <t>デ</t>
    </rPh>
    <rPh sb="8" eb="9">
      <t>ミ</t>
    </rPh>
    <rPh sb="10" eb="11">
      <t>コミ</t>
    </rPh>
    <rPh sb="13" eb="14">
      <t>ガク</t>
    </rPh>
    <rPh sb="15" eb="16">
      <t>シラ</t>
    </rPh>
    <phoneticPr fontId="2"/>
  </si>
  <si>
    <t>経常収支比率</t>
    <rPh sb="0" eb="2">
      <t>ケイジョウ</t>
    </rPh>
    <rPh sb="2" eb="4">
      <t>シュウシ</t>
    </rPh>
    <rPh sb="4" eb="6">
      <t>ヒリツ</t>
    </rPh>
    <phoneticPr fontId="2"/>
  </si>
  <si>
    <t>１ 人　件　費</t>
    <rPh sb="2" eb="3">
      <t>ヒト</t>
    </rPh>
    <rPh sb="4" eb="5">
      <t>ケン</t>
    </rPh>
    <rPh sb="6" eb="7">
      <t>ヒ</t>
    </rPh>
    <phoneticPr fontId="2"/>
  </si>
  <si>
    <t>うち職員給</t>
    <rPh sb="2" eb="4">
      <t>ショクイン</t>
    </rPh>
    <rPh sb="4" eb="5">
      <t>キュウ</t>
    </rPh>
    <phoneticPr fontId="2"/>
  </si>
  <si>
    <t>－</t>
    <phoneticPr fontId="2"/>
  </si>
  <si>
    <t>－</t>
  </si>
  <si>
    <t>うち退職手当</t>
    <rPh sb="2" eb="4">
      <t>タイショク</t>
    </rPh>
    <rPh sb="4" eb="6">
      <t>テアテ</t>
    </rPh>
    <phoneticPr fontId="2"/>
  </si>
  <si>
    <t>２ 扶　助　費</t>
    <rPh sb="2" eb="3">
      <t>タス</t>
    </rPh>
    <rPh sb="4" eb="5">
      <t>スケ</t>
    </rPh>
    <rPh sb="6" eb="7">
      <t>ヒ</t>
    </rPh>
    <phoneticPr fontId="2"/>
  </si>
  <si>
    <t>３ 公　債　費</t>
    <rPh sb="2" eb="3">
      <t>オオヤケ</t>
    </rPh>
    <rPh sb="4" eb="5">
      <t>サイ</t>
    </rPh>
    <rPh sb="6" eb="7">
      <t>ヒ</t>
    </rPh>
    <phoneticPr fontId="2"/>
  </si>
  <si>
    <t>元利償還金</t>
    <rPh sb="0" eb="2">
      <t>ガンリ</t>
    </rPh>
    <rPh sb="2" eb="5">
      <t>ショウカンキン</t>
    </rPh>
    <phoneticPr fontId="2"/>
  </si>
  <si>
    <t>一時借入金利子</t>
    <rPh sb="0" eb="2">
      <t>イチジ</t>
    </rPh>
    <rPh sb="2" eb="5">
      <t>カリイレキン</t>
    </rPh>
    <rPh sb="5" eb="7">
      <t>リシ</t>
    </rPh>
    <phoneticPr fontId="2"/>
  </si>
  <si>
    <t>１～３
義務的経費計</t>
    <rPh sb="4" eb="7">
      <t>ギムテキ</t>
    </rPh>
    <rPh sb="7" eb="9">
      <t>ケイヒ</t>
    </rPh>
    <rPh sb="9" eb="10">
      <t>ケイ</t>
    </rPh>
    <phoneticPr fontId="2"/>
  </si>
  <si>
    <t>４ 物　件　費</t>
    <rPh sb="2" eb="3">
      <t>モノ</t>
    </rPh>
    <rPh sb="4" eb="5">
      <t>ケン</t>
    </rPh>
    <rPh sb="6" eb="7">
      <t>ヒ</t>
    </rPh>
    <phoneticPr fontId="2"/>
  </si>
  <si>
    <t>５ 維持補修費</t>
    <rPh sb="2" eb="4">
      <t>イジ</t>
    </rPh>
    <rPh sb="4" eb="6">
      <t>ホシュウ</t>
    </rPh>
    <rPh sb="6" eb="7">
      <t>ヒ</t>
    </rPh>
    <phoneticPr fontId="2"/>
  </si>
  <si>
    <t>６ 補 助 費 等</t>
    <rPh sb="2" eb="3">
      <t>ホ</t>
    </rPh>
    <rPh sb="4" eb="5">
      <t>スケ</t>
    </rPh>
    <rPh sb="6" eb="7">
      <t>ヒ</t>
    </rPh>
    <rPh sb="8" eb="9">
      <t>ナド</t>
    </rPh>
    <phoneticPr fontId="2"/>
  </si>
  <si>
    <t>４～６
消費的経費計</t>
    <rPh sb="4" eb="6">
      <t>ショウヒ</t>
    </rPh>
    <rPh sb="6" eb="7">
      <t>テキ</t>
    </rPh>
    <rPh sb="7" eb="9">
      <t>ケイヒ</t>
    </rPh>
    <rPh sb="9" eb="10">
      <t>ケイ</t>
    </rPh>
    <phoneticPr fontId="2"/>
  </si>
  <si>
    <t>７ 積　立　金</t>
    <rPh sb="2" eb="3">
      <t>セキ</t>
    </rPh>
    <rPh sb="4" eb="5">
      <t>タテ</t>
    </rPh>
    <rPh sb="6" eb="7">
      <t>カネ</t>
    </rPh>
    <phoneticPr fontId="2"/>
  </si>
  <si>
    <t>８ 投資出資貸付金</t>
    <rPh sb="2" eb="4">
      <t>トウシ</t>
    </rPh>
    <rPh sb="4" eb="6">
      <t>シュッシ</t>
    </rPh>
    <rPh sb="6" eb="7">
      <t>カ</t>
    </rPh>
    <rPh sb="7" eb="8">
      <t>ツ</t>
    </rPh>
    <rPh sb="8" eb="9">
      <t>キン</t>
    </rPh>
    <phoneticPr fontId="2"/>
  </si>
  <si>
    <t>９ 繰　出　金</t>
    <rPh sb="2" eb="3">
      <t>ク</t>
    </rPh>
    <rPh sb="4" eb="5">
      <t>ダ</t>
    </rPh>
    <rPh sb="6" eb="7">
      <t>キン</t>
    </rPh>
    <phoneticPr fontId="2"/>
  </si>
  <si>
    <t>１０普通建設事業費</t>
    <rPh sb="2" eb="4">
      <t>フツウ</t>
    </rPh>
    <rPh sb="4" eb="6">
      <t>ケンセツ</t>
    </rPh>
    <rPh sb="6" eb="9">
      <t>ジギョウヒ</t>
    </rPh>
    <phoneticPr fontId="2"/>
  </si>
  <si>
    <t>補　助</t>
    <rPh sb="0" eb="1">
      <t>ホ</t>
    </rPh>
    <rPh sb="2" eb="3">
      <t>スケ</t>
    </rPh>
    <phoneticPr fontId="2"/>
  </si>
  <si>
    <t>単　独</t>
    <rPh sb="0" eb="1">
      <t>タン</t>
    </rPh>
    <rPh sb="2" eb="3">
      <t>ドク</t>
    </rPh>
    <phoneticPr fontId="2"/>
  </si>
  <si>
    <t>１１災害復旧事業費</t>
    <rPh sb="2" eb="4">
      <t>サイガイ</t>
    </rPh>
    <rPh sb="4" eb="6">
      <t>フッキュウ</t>
    </rPh>
    <rPh sb="6" eb="9">
      <t>ジギョウヒ</t>
    </rPh>
    <phoneticPr fontId="2"/>
  </si>
  <si>
    <t>　歳 出　合 計</t>
    <rPh sb="1" eb="2">
      <t>トシ</t>
    </rPh>
    <rPh sb="3" eb="4">
      <t>デ</t>
    </rPh>
    <rPh sb="5" eb="6">
      <t>ゴウ</t>
    </rPh>
    <rPh sb="7" eb="8">
      <t>ケイ</t>
    </rPh>
    <phoneticPr fontId="2"/>
  </si>
  <si>
    <t>うち経常経費　　　　　充当一般財源</t>
    <rPh sb="2" eb="4">
      <t>ケイジョウ</t>
    </rPh>
    <rPh sb="4" eb="6">
      <t>ケイヒ</t>
    </rPh>
    <rPh sb="11" eb="13">
      <t>ジュウトウ</t>
    </rPh>
    <rPh sb="13" eb="15">
      <t>イッパン</t>
    </rPh>
    <rPh sb="15" eb="17">
      <t>ザイゲン</t>
    </rPh>
    <phoneticPr fontId="2"/>
  </si>
  <si>
    <t>５　　実 質 公 債 費 比 率 ( 見 込 ） 調</t>
    <rPh sb="3" eb="4">
      <t>ジツ</t>
    </rPh>
    <rPh sb="5" eb="6">
      <t>シツ</t>
    </rPh>
    <rPh sb="7" eb="8">
      <t>コウ</t>
    </rPh>
    <rPh sb="9" eb="10">
      <t>サイ</t>
    </rPh>
    <rPh sb="11" eb="12">
      <t>ヒ</t>
    </rPh>
    <rPh sb="13" eb="14">
      <t>ヒ</t>
    </rPh>
    <rPh sb="15" eb="16">
      <t>リツ</t>
    </rPh>
    <rPh sb="19" eb="20">
      <t>ミ</t>
    </rPh>
    <rPh sb="21" eb="22">
      <t>コミ</t>
    </rPh>
    <rPh sb="25" eb="26">
      <t>シラ</t>
    </rPh>
    <phoneticPr fontId="2"/>
  </si>
  <si>
    <t>調査表　５</t>
    <rPh sb="0" eb="3">
      <t>チョウサヒョウ</t>
    </rPh>
    <phoneticPr fontId="2"/>
  </si>
  <si>
    <t>－</t>
    <phoneticPr fontId="2"/>
  </si>
  <si>
    <t>計　（標準財政規模）</t>
    <rPh sb="0" eb="1">
      <t>ケイ</t>
    </rPh>
    <rPh sb="3" eb="5">
      <t>ヒョウジュン</t>
    </rPh>
    <rPh sb="5" eb="7">
      <t>ザイセイ</t>
    </rPh>
    <rPh sb="7" eb="9">
      <t>キボ</t>
    </rPh>
    <phoneticPr fontId="2"/>
  </si>
  <si>
    <t>A</t>
    <phoneticPr fontId="2"/>
  </si>
  <si>
    <t>臨時財政対策債
発行可能額</t>
    <rPh sb="0" eb="2">
      <t>リンジ</t>
    </rPh>
    <rPh sb="2" eb="4">
      <t>ザイセイ</t>
    </rPh>
    <rPh sb="4" eb="6">
      <t>タイサク</t>
    </rPh>
    <rPh sb="6" eb="7">
      <t>サイ</t>
    </rPh>
    <rPh sb="8" eb="10">
      <t>ハッコウ</t>
    </rPh>
    <rPh sb="10" eb="13">
      <t>カノウガク</t>
    </rPh>
    <phoneticPr fontId="2"/>
  </si>
  <si>
    <t>B</t>
    <phoneticPr fontId="2"/>
  </si>
  <si>
    <t xml:space="preserve">元　利　償　還　金　 </t>
    <rPh sb="0" eb="1">
      <t>モト</t>
    </rPh>
    <rPh sb="2" eb="3">
      <t>リ</t>
    </rPh>
    <rPh sb="4" eb="5">
      <t>ツグナ</t>
    </rPh>
    <rPh sb="6" eb="7">
      <t>メグ</t>
    </rPh>
    <rPh sb="8" eb="9">
      <t>キン</t>
    </rPh>
    <phoneticPr fontId="2"/>
  </si>
  <si>
    <t>C</t>
    <phoneticPr fontId="2"/>
  </si>
  <si>
    <t>○</t>
    <phoneticPr fontId="2"/>
  </si>
  <si>
    <t>繰上償還額</t>
    <rPh sb="0" eb="2">
      <t>クリアゲ</t>
    </rPh>
    <rPh sb="2" eb="4">
      <t>ショウカン</t>
    </rPh>
    <rPh sb="4" eb="5">
      <t>ガク</t>
    </rPh>
    <phoneticPr fontId="2"/>
  </si>
  <si>
    <t>D</t>
    <phoneticPr fontId="2"/>
  </si>
  <si>
    <t>準元利償還金
　（①+②+③+④+⑤）　　　　　　　</t>
    <rPh sb="0" eb="1">
      <t>ジュン</t>
    </rPh>
    <rPh sb="1" eb="3">
      <t>ガンリ</t>
    </rPh>
    <rPh sb="3" eb="6">
      <t>ショウカンキン</t>
    </rPh>
    <phoneticPr fontId="2"/>
  </si>
  <si>
    <t>Ｅ</t>
    <phoneticPr fontId="2"/>
  </si>
  <si>
    <t>Ｅ</t>
    <phoneticPr fontId="2"/>
  </si>
  <si>
    <t>内
訳</t>
    <rPh sb="0" eb="1">
      <t>ウチ</t>
    </rPh>
    <rPh sb="2" eb="3">
      <t>ヤク</t>
    </rPh>
    <phoneticPr fontId="2"/>
  </si>
  <si>
    <t>満期一括償還地方債
に係る年度割相当額</t>
    <rPh sb="0" eb="2">
      <t>マンキ</t>
    </rPh>
    <rPh sb="2" eb="4">
      <t>イッカツ</t>
    </rPh>
    <rPh sb="4" eb="6">
      <t>ショウカン</t>
    </rPh>
    <rPh sb="6" eb="9">
      <t>チホウサイ</t>
    </rPh>
    <rPh sb="11" eb="12">
      <t>カカ</t>
    </rPh>
    <rPh sb="13" eb="15">
      <t>ネンド</t>
    </rPh>
    <rPh sb="15" eb="16">
      <t>ワリ</t>
    </rPh>
    <rPh sb="16" eb="19">
      <t>ソウトウガク</t>
    </rPh>
    <phoneticPr fontId="2"/>
  </si>
  <si>
    <t>①</t>
    <phoneticPr fontId="2"/>
  </si>
  <si>
    <t>①</t>
    <phoneticPr fontId="2"/>
  </si>
  <si>
    <t>公営企業債元利償還金
財源充当繰出金</t>
    <rPh sb="0" eb="2">
      <t>コウエイ</t>
    </rPh>
    <rPh sb="2" eb="4">
      <t>キギョウ</t>
    </rPh>
    <rPh sb="4" eb="5">
      <t>サイ</t>
    </rPh>
    <rPh sb="5" eb="7">
      <t>ガンリ</t>
    </rPh>
    <rPh sb="7" eb="9">
      <t>ショウカン</t>
    </rPh>
    <rPh sb="9" eb="10">
      <t>キン</t>
    </rPh>
    <rPh sb="11" eb="13">
      <t>ザイゲン</t>
    </rPh>
    <rPh sb="13" eb="15">
      <t>ジュウトウ</t>
    </rPh>
    <rPh sb="15" eb="16">
      <t>クリ</t>
    </rPh>
    <rPh sb="16" eb="17">
      <t>ダシ</t>
    </rPh>
    <rPh sb="17" eb="18">
      <t>キン</t>
    </rPh>
    <phoneticPr fontId="2"/>
  </si>
  <si>
    <t>②</t>
    <phoneticPr fontId="2"/>
  </si>
  <si>
    <t>②</t>
    <phoneticPr fontId="2"/>
  </si>
  <si>
    <t>③</t>
    <phoneticPr fontId="2"/>
  </si>
  <si>
    <t>③</t>
    <phoneticPr fontId="2"/>
  </si>
  <si>
    <t>公債費に準ずる債務負担行為に基づく支出額</t>
    <rPh sb="0" eb="3">
      <t>コウサイヒ</t>
    </rPh>
    <rPh sb="4" eb="5">
      <t>ジュン</t>
    </rPh>
    <rPh sb="7" eb="9">
      <t>サイム</t>
    </rPh>
    <rPh sb="9" eb="11">
      <t>フタン</t>
    </rPh>
    <rPh sb="11" eb="13">
      <t>コウイ</t>
    </rPh>
    <rPh sb="14" eb="15">
      <t>モト</t>
    </rPh>
    <rPh sb="17" eb="19">
      <t>シシュツ</t>
    </rPh>
    <rPh sb="19" eb="20">
      <t>ガク</t>
    </rPh>
    <phoneticPr fontId="2"/>
  </si>
  <si>
    <t>④</t>
    <phoneticPr fontId="2"/>
  </si>
  <si>
    <t>⑤</t>
    <phoneticPr fontId="2"/>
  </si>
  <si>
    <t>元利償還金
充当特定財源</t>
    <rPh sb="0" eb="2">
      <t>ガンリ</t>
    </rPh>
    <rPh sb="2" eb="5">
      <t>ショウカンキン</t>
    </rPh>
    <rPh sb="6" eb="8">
      <t>ジュウトウ</t>
    </rPh>
    <rPh sb="8" eb="10">
      <t>トクテイ</t>
    </rPh>
    <rPh sb="10" eb="12">
      <t>ザイゲン</t>
    </rPh>
    <phoneticPr fontId="2"/>
  </si>
  <si>
    <t>Ｆ</t>
    <phoneticPr fontId="2"/>
  </si>
  <si>
    <t>Ｆ</t>
    <phoneticPr fontId="2"/>
  </si>
  <si>
    <t>準元利償還金
充当特定財源</t>
    <rPh sb="0" eb="1">
      <t>ジュン</t>
    </rPh>
    <rPh sb="1" eb="3">
      <t>ガンリ</t>
    </rPh>
    <rPh sb="3" eb="6">
      <t>ショウカンキン</t>
    </rPh>
    <rPh sb="7" eb="9">
      <t>ジュウトウ</t>
    </rPh>
    <rPh sb="9" eb="11">
      <t>トクテイ</t>
    </rPh>
    <rPh sb="11" eb="13">
      <t>ザイゲン</t>
    </rPh>
    <phoneticPr fontId="2"/>
  </si>
  <si>
    <t>Ｇ</t>
    <phoneticPr fontId="2"/>
  </si>
  <si>
    <t>Ｇ</t>
    <phoneticPr fontId="2"/>
  </si>
  <si>
    <t>基準財政需要額算入額Ｈ
（ア＋イ＋ウ）</t>
    <rPh sb="0" eb="2">
      <t>キジュン</t>
    </rPh>
    <rPh sb="2" eb="4">
      <t>ザイセイ</t>
    </rPh>
    <rPh sb="4" eb="7">
      <t>ジュヨウガク</t>
    </rPh>
    <rPh sb="7" eb="9">
      <t>サンニュウ</t>
    </rPh>
    <rPh sb="9" eb="10">
      <t>ガク</t>
    </rPh>
    <phoneticPr fontId="2"/>
  </si>
  <si>
    <t>公債費分</t>
    <rPh sb="0" eb="3">
      <t>コウサイヒ</t>
    </rPh>
    <rPh sb="3" eb="4">
      <t>ブン</t>
    </rPh>
    <phoneticPr fontId="2"/>
  </si>
  <si>
    <t>ア</t>
    <phoneticPr fontId="2"/>
  </si>
  <si>
    <t>標準財政規模</t>
    <rPh sb="0" eb="2">
      <t>ヒョウジュン</t>
    </rPh>
    <rPh sb="2" eb="4">
      <t>ザイセイ</t>
    </rPh>
    <rPh sb="4" eb="6">
      <t>キボ</t>
    </rPh>
    <phoneticPr fontId="2"/>
  </si>
  <si>
    <t>地方債
現在高</t>
    <rPh sb="0" eb="3">
      <t>チホウサイ</t>
    </rPh>
    <rPh sb="4" eb="7">
      <t>ゲンザイダカ</t>
    </rPh>
    <phoneticPr fontId="2"/>
  </si>
  <si>
    <t>計画額</t>
    <rPh sb="0" eb="2">
      <t>ケイカク</t>
    </rPh>
    <rPh sb="2" eb="3">
      <t>ガク</t>
    </rPh>
    <phoneticPr fontId="2"/>
  </si>
  <si>
    <t>標準税収入額等</t>
    <rPh sb="0" eb="2">
      <t>ヒョウジュン</t>
    </rPh>
    <rPh sb="2" eb="3">
      <t>ゼイ</t>
    </rPh>
    <rPh sb="3" eb="5">
      <t>シュウニュウ</t>
    </rPh>
    <rPh sb="5" eb="6">
      <t>ガク</t>
    </rPh>
    <rPh sb="6" eb="7">
      <t>トウ</t>
    </rPh>
    <phoneticPr fontId="2"/>
  </si>
  <si>
    <t>Ａ－Ｈ</t>
    <phoneticPr fontId="2"/>
  </si>
  <si>
    <t>(ｲ)交付金</t>
    <rPh sb="3" eb="4">
      <t>コウ</t>
    </rPh>
    <phoneticPr fontId="2"/>
  </si>
  <si>
    <t>投資的経費充当可能一般財源額</t>
    <rPh sb="0" eb="3">
      <t>トウシテキ</t>
    </rPh>
    <rPh sb="3" eb="5">
      <t>ケイヒ</t>
    </rPh>
    <rPh sb="5" eb="7">
      <t>ジュウトウ</t>
    </rPh>
    <rPh sb="7" eb="9">
      <t>カノウ</t>
    </rPh>
    <rPh sb="9" eb="11">
      <t>イッパン</t>
    </rPh>
    <rPh sb="11" eb="13">
      <t>ザイゲン</t>
    </rPh>
    <rPh sb="13" eb="14">
      <t>ガク</t>
    </rPh>
    <phoneticPr fontId="2"/>
  </si>
  <si>
    <r>
      <t>１　財政運営適正化計画内投資的事業</t>
    </r>
    <r>
      <rPr>
        <sz val="11"/>
        <rFont val="ＭＳ Ｐゴシック"/>
        <family val="3"/>
        <charset val="128"/>
      </rPr>
      <t>（投資的経費充当可能一般財源Ａ≧一般財源の欄Ｂ)</t>
    </r>
    <rPh sb="2" eb="4">
      <t>ザイセイ</t>
    </rPh>
    <rPh sb="4" eb="6">
      <t>ウンエイ</t>
    </rPh>
    <rPh sb="6" eb="9">
      <t>テキセイカ</t>
    </rPh>
    <rPh sb="9" eb="11">
      <t>ケイカク</t>
    </rPh>
    <rPh sb="11" eb="12">
      <t>ナイ</t>
    </rPh>
    <rPh sb="12" eb="14">
      <t>トウシ</t>
    </rPh>
    <rPh sb="14" eb="15">
      <t>テキ</t>
    </rPh>
    <rPh sb="15" eb="17">
      <t>ジギョウ</t>
    </rPh>
    <rPh sb="18" eb="20">
      <t>トウシ</t>
    </rPh>
    <rPh sb="20" eb="21">
      <t>テキ</t>
    </rPh>
    <rPh sb="21" eb="23">
      <t>ケイヒ</t>
    </rPh>
    <rPh sb="23" eb="25">
      <t>ジュウトウ</t>
    </rPh>
    <rPh sb="25" eb="27">
      <t>カノウ</t>
    </rPh>
    <rPh sb="27" eb="29">
      <t>イッパン</t>
    </rPh>
    <rPh sb="29" eb="31">
      <t>ザイゲン</t>
    </rPh>
    <rPh sb="33" eb="35">
      <t>イッパン</t>
    </rPh>
    <rPh sb="35" eb="37">
      <t>ザイゲン</t>
    </rPh>
    <rPh sb="38" eb="39">
      <t>ラン</t>
    </rPh>
    <phoneticPr fontId="2"/>
  </si>
  <si>
    <r>
      <t>１　財政運営適正化計画内投資的事業</t>
    </r>
    <r>
      <rPr>
        <sz val="11"/>
        <rFont val="ＭＳ Ｐゴシック"/>
        <family val="3"/>
        <charset val="128"/>
      </rPr>
      <t>（投資的経費充当可能一般財源Ａ≧一般財源の欄Ｂ)</t>
    </r>
    <rPh sb="2" eb="4">
      <t>ザイセイ</t>
    </rPh>
    <rPh sb="4" eb="6">
      <t>ウンエイ</t>
    </rPh>
    <rPh sb="6" eb="9">
      <t>テキセイカ</t>
    </rPh>
    <rPh sb="9" eb="11">
      <t>ケイカク</t>
    </rPh>
    <rPh sb="11" eb="12">
      <t>ナイ</t>
    </rPh>
    <rPh sb="12" eb="14">
      <t>トウシ</t>
    </rPh>
    <rPh sb="14" eb="15">
      <t>テキ</t>
    </rPh>
    <rPh sb="15" eb="17">
      <t>ジギョウ</t>
    </rPh>
    <rPh sb="18" eb="21">
      <t>トウシテキ</t>
    </rPh>
    <rPh sb="21" eb="23">
      <t>ケイヒ</t>
    </rPh>
    <rPh sb="23" eb="25">
      <t>ジュウトウ</t>
    </rPh>
    <rPh sb="25" eb="27">
      <t>カノウ</t>
    </rPh>
    <rPh sb="27" eb="29">
      <t>イッパン</t>
    </rPh>
    <rPh sb="29" eb="31">
      <t>ザイゲン</t>
    </rPh>
    <rPh sb="33" eb="35">
      <t>イッパン</t>
    </rPh>
    <rPh sb="35" eb="37">
      <t>ザイゲン</t>
    </rPh>
    <rPh sb="38" eb="39">
      <t>ラン</t>
    </rPh>
    <phoneticPr fontId="2"/>
  </si>
  <si>
    <t>満期一括償還地方債の1年当たりの元金償還金に相当する額（年度割相当額）　A</t>
    <rPh sb="0" eb="2">
      <t>マンキ</t>
    </rPh>
    <rPh sb="2" eb="4">
      <t>イッカツ</t>
    </rPh>
    <rPh sb="4" eb="6">
      <t>ショウカン</t>
    </rPh>
    <rPh sb="6" eb="9">
      <t>チホウサイ</t>
    </rPh>
    <rPh sb="11" eb="12">
      <t>ネン</t>
    </rPh>
    <rPh sb="12" eb="13">
      <t>ア</t>
    </rPh>
    <rPh sb="16" eb="18">
      <t>ガンキン</t>
    </rPh>
    <rPh sb="18" eb="21">
      <t>ショウカンキン</t>
    </rPh>
    <rPh sb="22" eb="24">
      <t>ソウトウ</t>
    </rPh>
    <rPh sb="26" eb="27">
      <t>ガク</t>
    </rPh>
    <rPh sb="28" eb="30">
      <t>ネンド</t>
    </rPh>
    <rPh sb="30" eb="31">
      <t>ワ</t>
    </rPh>
    <rPh sb="31" eb="34">
      <t>ソウトウガク</t>
    </rPh>
    <phoneticPr fontId="2"/>
  </si>
  <si>
    <t>満期一括償還方式における当該年度の実質元金償還額又はＡのいずれか少ない額　B</t>
    <rPh sb="0" eb="2">
      <t>マンキ</t>
    </rPh>
    <rPh sb="2" eb="4">
      <t>イッカツ</t>
    </rPh>
    <rPh sb="4" eb="6">
      <t>ショウカン</t>
    </rPh>
    <rPh sb="6" eb="8">
      <t>ホウシキ</t>
    </rPh>
    <rPh sb="12" eb="14">
      <t>トウガイ</t>
    </rPh>
    <rPh sb="14" eb="16">
      <t>ネンド</t>
    </rPh>
    <rPh sb="17" eb="19">
      <t>ジッシツ</t>
    </rPh>
    <rPh sb="19" eb="21">
      <t>ガンキン</t>
    </rPh>
    <rPh sb="21" eb="24">
      <t>ショウカンガク</t>
    </rPh>
    <rPh sb="24" eb="25">
      <t>マタ</t>
    </rPh>
    <rPh sb="32" eb="33">
      <t>スク</t>
    </rPh>
    <rPh sb="35" eb="36">
      <t>ガク</t>
    </rPh>
    <phoneticPr fontId="2"/>
  </si>
  <si>
    <t>満期一括償還地方債の年度割相当額
Ａ＋Ｆ</t>
    <rPh sb="0" eb="2">
      <t>マンキ</t>
    </rPh>
    <rPh sb="2" eb="4">
      <t>イッカツ</t>
    </rPh>
    <rPh sb="4" eb="6">
      <t>ショウカン</t>
    </rPh>
    <rPh sb="6" eb="9">
      <t>チホウサイ</t>
    </rPh>
    <rPh sb="10" eb="12">
      <t>ネンド</t>
    </rPh>
    <rPh sb="12" eb="13">
      <t>ワ</t>
    </rPh>
    <rPh sb="13" eb="16">
      <t>ソウトウガク</t>
    </rPh>
    <phoneticPr fontId="2"/>
  </si>
  <si>
    <t>PFＩ事業に係るもの（省令第7条第1号）</t>
    <rPh sb="3" eb="5">
      <t>ジギョウ</t>
    </rPh>
    <rPh sb="6" eb="7">
      <t>カカ</t>
    </rPh>
    <rPh sb="11" eb="13">
      <t>ショウレイ</t>
    </rPh>
    <rPh sb="13" eb="14">
      <t>ダイ</t>
    </rPh>
    <rPh sb="15" eb="16">
      <t>ジョウ</t>
    </rPh>
    <rPh sb="16" eb="17">
      <t>ダイ</t>
    </rPh>
    <rPh sb="18" eb="19">
      <t>ゴウ</t>
    </rPh>
    <phoneticPr fontId="2"/>
  </si>
  <si>
    <t>債務負担行為に基づく支出（予定）額</t>
    <rPh sb="0" eb="2">
      <t>サイム</t>
    </rPh>
    <rPh sb="2" eb="4">
      <t>フタン</t>
    </rPh>
    <rPh sb="4" eb="6">
      <t>コウイ</t>
    </rPh>
    <rPh sb="7" eb="8">
      <t>モト</t>
    </rPh>
    <rPh sb="10" eb="12">
      <t>シシュツ</t>
    </rPh>
    <rPh sb="13" eb="15">
      <t>ヨテイ</t>
    </rPh>
    <rPh sb="16" eb="17">
      <t>ガク</t>
    </rPh>
    <phoneticPr fontId="2"/>
  </si>
  <si>
    <t>※それぞれの区分において年度末での地方債残高に対して、一般会計等から繰り入れて償還すべき額を記載する。健全化法における「資金不足比率算定様式」４②③表を参考にすること。</t>
    <rPh sb="6" eb="8">
      <t>クブン</t>
    </rPh>
    <rPh sb="12" eb="14">
      <t>ネンド</t>
    </rPh>
    <rPh sb="14" eb="15">
      <t>マツ</t>
    </rPh>
    <rPh sb="17" eb="19">
      <t>チホウ</t>
    </rPh>
    <rPh sb="19" eb="20">
      <t>サイ</t>
    </rPh>
    <rPh sb="20" eb="22">
      <t>ザンダカ</t>
    </rPh>
    <rPh sb="23" eb="24">
      <t>タイ</t>
    </rPh>
    <rPh sb="27" eb="29">
      <t>イッパン</t>
    </rPh>
    <rPh sb="29" eb="31">
      <t>カイケイ</t>
    </rPh>
    <rPh sb="31" eb="32">
      <t>トウ</t>
    </rPh>
    <rPh sb="34" eb="35">
      <t>ク</t>
    </rPh>
    <rPh sb="36" eb="37">
      <t>イ</t>
    </rPh>
    <rPh sb="39" eb="41">
      <t>ショウカン</t>
    </rPh>
    <rPh sb="44" eb="45">
      <t>ガク</t>
    </rPh>
    <rPh sb="46" eb="48">
      <t>キサイ</t>
    </rPh>
    <phoneticPr fontId="2"/>
  </si>
  <si>
    <t>※負担等見込額が大きい一部事務組合から記載し、６つ以上ある場合は、５番目以降は「その他」として一括計上する。</t>
    <rPh sb="1" eb="4">
      <t>フタントウ</t>
    </rPh>
    <rPh sb="4" eb="6">
      <t>ミコミ</t>
    </rPh>
    <rPh sb="6" eb="7">
      <t>ガク</t>
    </rPh>
    <rPh sb="8" eb="9">
      <t>オオ</t>
    </rPh>
    <rPh sb="11" eb="13">
      <t>イチブ</t>
    </rPh>
    <rPh sb="13" eb="15">
      <t>ジム</t>
    </rPh>
    <rPh sb="15" eb="17">
      <t>クミアイ</t>
    </rPh>
    <rPh sb="19" eb="21">
      <t>キサイ</t>
    </rPh>
    <rPh sb="25" eb="27">
      <t>イジョウ</t>
    </rPh>
    <rPh sb="29" eb="31">
      <t>バアイ</t>
    </rPh>
    <rPh sb="34" eb="36">
      <t>バンメ</t>
    </rPh>
    <rPh sb="36" eb="38">
      <t>イコウ</t>
    </rPh>
    <rPh sb="42" eb="43">
      <t>タ</t>
    </rPh>
    <rPh sb="47" eb="49">
      <t>イッカツ</t>
    </rPh>
    <rPh sb="49" eb="51">
      <t>ケイジョウ</t>
    </rPh>
    <phoneticPr fontId="2"/>
  </si>
  <si>
    <r>
      <t>２　財政運営適正化計画外投資的事業
　　</t>
    </r>
    <r>
      <rPr>
        <sz val="11"/>
        <rFont val="ＭＳ Ｐゴシック"/>
        <family val="3"/>
        <charset val="128"/>
      </rPr>
      <t>（投資的経費充当可能一般財源Ａ≧一般財源の欄Ｂの関係で１財政運営適正化計画内事業に計上できなかった事業（縮小分を含む。)）</t>
    </r>
    <rPh sb="2" eb="4">
      <t>ザイセイ</t>
    </rPh>
    <rPh sb="4" eb="6">
      <t>ウンエイ</t>
    </rPh>
    <rPh sb="6" eb="9">
      <t>テキセイカ</t>
    </rPh>
    <rPh sb="9" eb="11">
      <t>ケイカク</t>
    </rPh>
    <rPh sb="11" eb="12">
      <t>ソト</t>
    </rPh>
    <rPh sb="12" eb="15">
      <t>トウシテキ</t>
    </rPh>
    <rPh sb="15" eb="17">
      <t>ジギョウ</t>
    </rPh>
    <rPh sb="21" eb="23">
      <t>トウシ</t>
    </rPh>
    <rPh sb="23" eb="24">
      <t>テキ</t>
    </rPh>
    <rPh sb="24" eb="26">
      <t>ケイヒ</t>
    </rPh>
    <rPh sb="26" eb="28">
      <t>ジュウトウ</t>
    </rPh>
    <rPh sb="28" eb="30">
      <t>カノウ</t>
    </rPh>
    <rPh sb="30" eb="32">
      <t>イッパン</t>
    </rPh>
    <rPh sb="32" eb="34">
      <t>ザイゲン</t>
    </rPh>
    <rPh sb="36" eb="38">
      <t>イッパン</t>
    </rPh>
    <rPh sb="38" eb="40">
      <t>ザイゲン</t>
    </rPh>
    <rPh sb="41" eb="42">
      <t>ラン</t>
    </rPh>
    <rPh sb="44" eb="46">
      <t>カンケイ</t>
    </rPh>
    <rPh sb="48" eb="50">
      <t>ザイセイ</t>
    </rPh>
    <rPh sb="50" eb="52">
      <t>ウンエイ</t>
    </rPh>
    <rPh sb="52" eb="55">
      <t>テキセイカ</t>
    </rPh>
    <rPh sb="55" eb="57">
      <t>ケイカク</t>
    </rPh>
    <rPh sb="57" eb="58">
      <t>ナイ</t>
    </rPh>
    <rPh sb="58" eb="60">
      <t>ジギョウ</t>
    </rPh>
    <rPh sb="61" eb="63">
      <t>ケイジョウ</t>
    </rPh>
    <rPh sb="69" eb="71">
      <t>ジギョウ</t>
    </rPh>
    <rPh sb="72" eb="74">
      <t>シュクショウ</t>
    </rPh>
    <rPh sb="74" eb="75">
      <t>ブン</t>
    </rPh>
    <rPh sb="76" eb="77">
      <t>フク</t>
    </rPh>
    <phoneticPr fontId="2"/>
  </si>
  <si>
    <t>１　満期一括償還地方債に係る年度割相当額</t>
    <rPh sb="2" eb="4">
      <t>マンキ</t>
    </rPh>
    <rPh sb="4" eb="6">
      <t>イッカツ</t>
    </rPh>
    <rPh sb="6" eb="8">
      <t>ショウカン</t>
    </rPh>
    <rPh sb="8" eb="11">
      <t>チホウサイ</t>
    </rPh>
    <rPh sb="12" eb="13">
      <t>カカ</t>
    </rPh>
    <rPh sb="14" eb="16">
      <t>ネンド</t>
    </rPh>
    <rPh sb="16" eb="17">
      <t>ワ</t>
    </rPh>
    <rPh sb="17" eb="20">
      <t>ソウトウガク</t>
    </rPh>
    <phoneticPr fontId="2"/>
  </si>
  <si>
    <t>３　一部事務組合等の起債の元利償還財源に充当した負担金・補助金等の内訳</t>
    <rPh sb="2" eb="4">
      <t>イチブ</t>
    </rPh>
    <rPh sb="4" eb="6">
      <t>ジム</t>
    </rPh>
    <rPh sb="6" eb="8">
      <t>クミアイ</t>
    </rPh>
    <rPh sb="8" eb="9">
      <t>トウ</t>
    </rPh>
    <rPh sb="10" eb="12">
      <t>キサイ</t>
    </rPh>
    <rPh sb="13" eb="15">
      <t>ガンリ</t>
    </rPh>
    <rPh sb="15" eb="17">
      <t>ショウカン</t>
    </rPh>
    <rPh sb="17" eb="19">
      <t>ザイゲン</t>
    </rPh>
    <rPh sb="20" eb="22">
      <t>ジュウトウ</t>
    </rPh>
    <rPh sb="24" eb="27">
      <t>フタンキン</t>
    </rPh>
    <rPh sb="28" eb="31">
      <t>ホジョキン</t>
    </rPh>
    <rPh sb="31" eb="32">
      <t>トウ</t>
    </rPh>
    <rPh sb="33" eb="35">
      <t>ウチワケ</t>
    </rPh>
    <phoneticPr fontId="2"/>
  </si>
  <si>
    <t>５省協定等による、公共施設等建設費用のうち地方公共団体負担費用に係るもの ※1（省令第7条第2号）</t>
    <rPh sb="1" eb="2">
      <t>ショウ</t>
    </rPh>
    <rPh sb="2" eb="4">
      <t>キョウテイ</t>
    </rPh>
    <rPh sb="4" eb="5">
      <t>トウ</t>
    </rPh>
    <rPh sb="9" eb="11">
      <t>コウキョウ</t>
    </rPh>
    <rPh sb="11" eb="13">
      <t>シセツ</t>
    </rPh>
    <rPh sb="13" eb="14">
      <t>トウ</t>
    </rPh>
    <rPh sb="14" eb="16">
      <t>ケンセツ</t>
    </rPh>
    <rPh sb="16" eb="18">
      <t>ヒヨウ</t>
    </rPh>
    <rPh sb="21" eb="23">
      <t>チホウ</t>
    </rPh>
    <rPh sb="23" eb="25">
      <t>コウキョウ</t>
    </rPh>
    <rPh sb="25" eb="27">
      <t>ダンタイ</t>
    </rPh>
    <rPh sb="27" eb="29">
      <t>フタン</t>
    </rPh>
    <rPh sb="29" eb="31">
      <t>ヒヨウ</t>
    </rPh>
    <rPh sb="32" eb="33">
      <t>カカ</t>
    </rPh>
    <rPh sb="40" eb="42">
      <t>ショウレイ</t>
    </rPh>
    <rPh sb="42" eb="43">
      <t>ダイ</t>
    </rPh>
    <rPh sb="44" eb="45">
      <t>ジョウ</t>
    </rPh>
    <rPh sb="45" eb="46">
      <t>ダイ</t>
    </rPh>
    <rPh sb="47" eb="48">
      <t>ゴウ</t>
    </rPh>
    <phoneticPr fontId="2"/>
  </si>
  <si>
    <t>国営土地改良事業並びに森林総合研究所、水資源機構及び環境再生保全機構の行う事業の負担金（省令第7条第3号）</t>
    <rPh sb="0" eb="2">
      <t>コクエイ</t>
    </rPh>
    <rPh sb="2" eb="4">
      <t>トチ</t>
    </rPh>
    <rPh sb="4" eb="6">
      <t>カイリョウ</t>
    </rPh>
    <rPh sb="6" eb="8">
      <t>ジギョウ</t>
    </rPh>
    <rPh sb="8" eb="9">
      <t>ナラ</t>
    </rPh>
    <rPh sb="11" eb="13">
      <t>シンリン</t>
    </rPh>
    <rPh sb="13" eb="15">
      <t>ソウゴウ</t>
    </rPh>
    <rPh sb="15" eb="18">
      <t>ケンキュウジョ</t>
    </rPh>
    <rPh sb="19" eb="20">
      <t>ミズ</t>
    </rPh>
    <rPh sb="20" eb="21">
      <t>シ</t>
    </rPh>
    <rPh sb="21" eb="22">
      <t>ミナモト</t>
    </rPh>
    <rPh sb="22" eb="24">
      <t>キコウ</t>
    </rPh>
    <rPh sb="24" eb="25">
      <t>オヨ</t>
    </rPh>
    <rPh sb="26" eb="28">
      <t>カンキョウ</t>
    </rPh>
    <rPh sb="28" eb="30">
      <t>サイセイ</t>
    </rPh>
    <rPh sb="30" eb="32">
      <t>ホゼン</t>
    </rPh>
    <rPh sb="44" eb="46">
      <t>ショウレイ</t>
    </rPh>
    <rPh sb="46" eb="47">
      <t>ダイ</t>
    </rPh>
    <rPh sb="48" eb="49">
      <t>ジョウ</t>
    </rPh>
    <rPh sb="49" eb="50">
      <t>ダイ</t>
    </rPh>
    <rPh sb="51" eb="52">
      <t>ゴウ</t>
    </rPh>
    <phoneticPr fontId="2"/>
  </si>
  <si>
    <t>地方公務員共済組合が建設する宿舎等の無償譲渡を受けるため、地方公務員共済組合に支払う賃借料（省令第7条第4号）</t>
    <rPh sb="0" eb="2">
      <t>チホウ</t>
    </rPh>
    <rPh sb="2" eb="5">
      <t>コウムイン</t>
    </rPh>
    <rPh sb="5" eb="7">
      <t>キョウサイ</t>
    </rPh>
    <rPh sb="7" eb="9">
      <t>クミアイ</t>
    </rPh>
    <rPh sb="10" eb="12">
      <t>ケンセツ</t>
    </rPh>
    <rPh sb="14" eb="16">
      <t>シュクシャ</t>
    </rPh>
    <rPh sb="16" eb="17">
      <t>トウ</t>
    </rPh>
    <rPh sb="18" eb="20">
      <t>ムショウ</t>
    </rPh>
    <rPh sb="20" eb="22">
      <t>ジョウト</t>
    </rPh>
    <rPh sb="23" eb="24">
      <t>ウ</t>
    </rPh>
    <rPh sb="29" eb="31">
      <t>チホウ</t>
    </rPh>
    <rPh sb="31" eb="34">
      <t>コウムイン</t>
    </rPh>
    <rPh sb="34" eb="36">
      <t>キョウサイ</t>
    </rPh>
    <rPh sb="36" eb="38">
      <t>クミアイ</t>
    </rPh>
    <rPh sb="39" eb="41">
      <t>シハラ</t>
    </rPh>
    <rPh sb="42" eb="45">
      <t>チンシャクリョウ</t>
    </rPh>
    <rPh sb="46" eb="48">
      <t>ショウレイ</t>
    </rPh>
    <rPh sb="48" eb="49">
      <t>ダイ</t>
    </rPh>
    <rPh sb="50" eb="51">
      <t>ジョウ</t>
    </rPh>
    <rPh sb="51" eb="52">
      <t>ダイ</t>
    </rPh>
    <rPh sb="53" eb="54">
      <t>ゴウ</t>
    </rPh>
    <phoneticPr fontId="2"/>
  </si>
  <si>
    <t>社会福祉法人が施設の建設のために借り入れた借入金の償還に対する補助（省令第7条第5号）</t>
    <rPh sb="0" eb="2">
      <t>シャカイ</t>
    </rPh>
    <rPh sb="2" eb="4">
      <t>フクシ</t>
    </rPh>
    <rPh sb="4" eb="6">
      <t>ホウジン</t>
    </rPh>
    <rPh sb="7" eb="9">
      <t>シセツ</t>
    </rPh>
    <rPh sb="10" eb="12">
      <t>ケンセツ</t>
    </rPh>
    <rPh sb="16" eb="17">
      <t>カ</t>
    </rPh>
    <rPh sb="18" eb="19">
      <t>イ</t>
    </rPh>
    <rPh sb="21" eb="24">
      <t>カリイレキン</t>
    </rPh>
    <rPh sb="25" eb="27">
      <t>ショウカン</t>
    </rPh>
    <rPh sb="28" eb="29">
      <t>タイ</t>
    </rPh>
    <rPh sb="31" eb="33">
      <t>ホジョ</t>
    </rPh>
    <rPh sb="34" eb="36">
      <t>ショウレイ</t>
    </rPh>
    <rPh sb="36" eb="37">
      <t>ダイ</t>
    </rPh>
    <rPh sb="38" eb="39">
      <t>ジョウ</t>
    </rPh>
    <rPh sb="39" eb="40">
      <t>ダイ</t>
    </rPh>
    <rPh sb="41" eb="42">
      <t>ゴウ</t>
    </rPh>
    <phoneticPr fontId="2"/>
  </si>
  <si>
    <t>その他これらに準ずると認められるもの（省令第7条第8号）</t>
    <rPh sb="2" eb="3">
      <t>タ</t>
    </rPh>
    <rPh sb="7" eb="8">
      <t>ジュン</t>
    </rPh>
    <rPh sb="11" eb="12">
      <t>ミト</t>
    </rPh>
    <rPh sb="19" eb="21">
      <t>ショウレイ</t>
    </rPh>
    <rPh sb="21" eb="22">
      <t>ダイ</t>
    </rPh>
    <rPh sb="23" eb="24">
      <t>ジョウ</t>
    </rPh>
    <rPh sb="24" eb="25">
      <t>ダイ</t>
    </rPh>
    <rPh sb="26" eb="27">
      <t>ゴウ</t>
    </rPh>
    <phoneticPr fontId="2"/>
  </si>
  <si>
    <t>損失補償または保証に係る債務の履行に要する経費の支出（省令第7条第6号）</t>
    <rPh sb="0" eb="2">
      <t>ソンシツ</t>
    </rPh>
    <rPh sb="2" eb="4">
      <t>ホショウ</t>
    </rPh>
    <rPh sb="7" eb="9">
      <t>ホショウ</t>
    </rPh>
    <rPh sb="10" eb="11">
      <t>カカ</t>
    </rPh>
    <rPh sb="12" eb="14">
      <t>サイム</t>
    </rPh>
    <rPh sb="15" eb="17">
      <t>リコウ</t>
    </rPh>
    <rPh sb="18" eb="19">
      <t>ヨウ</t>
    </rPh>
    <rPh sb="21" eb="23">
      <t>ケイヒ</t>
    </rPh>
    <rPh sb="24" eb="26">
      <t>シシュツ</t>
    </rPh>
    <rPh sb="27" eb="29">
      <t>ショウレイ</t>
    </rPh>
    <rPh sb="29" eb="30">
      <t>ダイ</t>
    </rPh>
    <rPh sb="31" eb="32">
      <t>ジョウ</t>
    </rPh>
    <rPh sb="32" eb="33">
      <t>ダイ</t>
    </rPh>
    <rPh sb="34" eb="35">
      <t>ゴウ</t>
    </rPh>
    <phoneticPr fontId="2"/>
  </si>
  <si>
    <t>繰上償還予定事業債内訳等の調</t>
    <rPh sb="0" eb="1">
      <t>クリ</t>
    </rPh>
    <rPh sb="1" eb="2">
      <t>ジョウ</t>
    </rPh>
    <rPh sb="2" eb="3">
      <t>ショウ</t>
    </rPh>
    <rPh sb="3" eb="4">
      <t>カン</t>
    </rPh>
    <rPh sb="4" eb="5">
      <t>ヨ</t>
    </rPh>
    <rPh sb="5" eb="6">
      <t>サダム</t>
    </rPh>
    <rPh sb="6" eb="7">
      <t>コト</t>
    </rPh>
    <rPh sb="7" eb="8">
      <t>ギョウ</t>
    </rPh>
    <rPh sb="8" eb="9">
      <t>サイ</t>
    </rPh>
    <rPh sb="9" eb="10">
      <t>ナイ</t>
    </rPh>
    <rPh sb="10" eb="11">
      <t>ヤク</t>
    </rPh>
    <rPh sb="11" eb="12">
      <t>トウ</t>
    </rPh>
    <phoneticPr fontId="2"/>
  </si>
  <si>
    <t>投 資 的 事 業 計 画 一  覧</t>
    <phoneticPr fontId="2"/>
  </si>
  <si>
    <t>実質公債費比率に係る準元利償還金内訳</t>
    <rPh sb="0" eb="2">
      <t>ジッシツ</t>
    </rPh>
    <rPh sb="2" eb="5">
      <t>コウサイヒ</t>
    </rPh>
    <rPh sb="5" eb="7">
      <t>ヒリツ</t>
    </rPh>
    <rPh sb="8" eb="9">
      <t>カカ</t>
    </rPh>
    <rPh sb="10" eb="11">
      <t>ジュン</t>
    </rPh>
    <rPh sb="11" eb="12">
      <t>ゲン</t>
    </rPh>
    <rPh sb="12" eb="13">
      <t>リ</t>
    </rPh>
    <rPh sb="13" eb="14">
      <t>ショウ</t>
    </rPh>
    <rPh sb="14" eb="15">
      <t>カン</t>
    </rPh>
    <rPh sb="15" eb="16">
      <t>キン</t>
    </rPh>
    <rPh sb="16" eb="17">
      <t>ナイ</t>
    </rPh>
    <rPh sb="17" eb="18">
      <t>ヤク</t>
    </rPh>
    <phoneticPr fontId="2"/>
  </si>
  <si>
    <t>将来負担比率に係る将来負担額の内訳</t>
    <rPh sb="0" eb="2">
      <t>ショウライ</t>
    </rPh>
    <rPh sb="2" eb="4">
      <t>フタン</t>
    </rPh>
    <rPh sb="4" eb="6">
      <t>ヒリツ</t>
    </rPh>
    <rPh sb="7" eb="8">
      <t>カカ</t>
    </rPh>
    <rPh sb="9" eb="11">
      <t>ショウライ</t>
    </rPh>
    <rPh sb="11" eb="13">
      <t>フタン</t>
    </rPh>
    <rPh sb="13" eb="14">
      <t>ガク</t>
    </rPh>
    <rPh sb="15" eb="17">
      <t>ウチワケ</t>
    </rPh>
    <phoneticPr fontId="2"/>
  </si>
  <si>
    <t>２　普　通　交　付　税　一　覧</t>
    <rPh sb="2" eb="3">
      <t>アマネ</t>
    </rPh>
    <rPh sb="4" eb="5">
      <t>ツウ</t>
    </rPh>
    <rPh sb="6" eb="7">
      <t>コウ</t>
    </rPh>
    <rPh sb="8" eb="9">
      <t>ヅケ</t>
    </rPh>
    <rPh sb="10" eb="11">
      <t>ゼイ</t>
    </rPh>
    <rPh sb="12" eb="13">
      <t>イチ</t>
    </rPh>
    <rPh sb="14" eb="15">
      <t>ラン</t>
    </rPh>
    <phoneticPr fontId="2"/>
  </si>
  <si>
    <t>基準財政需要額算入公債費内訳（公債費分、事業費補正分）</t>
    <rPh sb="0" eb="2">
      <t>キジュン</t>
    </rPh>
    <rPh sb="2" eb="4">
      <t>ザイセイ</t>
    </rPh>
    <rPh sb="4" eb="7">
      <t>ジュヨウガク</t>
    </rPh>
    <rPh sb="7" eb="9">
      <t>サンニュウ</t>
    </rPh>
    <rPh sb="9" eb="12">
      <t>コウサイヒ</t>
    </rPh>
    <rPh sb="12" eb="14">
      <t>ウチワケ</t>
    </rPh>
    <rPh sb="15" eb="18">
      <t>コウサイヒ</t>
    </rPh>
    <rPh sb="18" eb="19">
      <t>ブン</t>
    </rPh>
    <rPh sb="20" eb="23">
      <t>ジギョウヒ</t>
    </rPh>
    <rPh sb="23" eb="25">
      <t>ホセイ</t>
    </rPh>
    <rPh sb="25" eb="26">
      <t>ブン</t>
    </rPh>
    <phoneticPr fontId="2"/>
  </si>
  <si>
    <t>４ 地方特例交付金</t>
    <rPh sb="2" eb="4">
      <t>チホウ</t>
    </rPh>
    <rPh sb="4" eb="6">
      <t>トクレイ</t>
    </rPh>
    <rPh sb="6" eb="9">
      <t>コウフキン</t>
    </rPh>
    <phoneticPr fontId="2"/>
  </si>
  <si>
    <t>６ 分・負担金、寄附金</t>
    <rPh sb="2" eb="3">
      <t>ブン</t>
    </rPh>
    <rPh sb="4" eb="5">
      <t>フ</t>
    </rPh>
    <rPh sb="5" eb="6">
      <t>ニナ</t>
    </rPh>
    <rPh sb="6" eb="7">
      <t>キン</t>
    </rPh>
    <rPh sb="8" eb="11">
      <t>キフキン</t>
    </rPh>
    <phoneticPr fontId="2"/>
  </si>
  <si>
    <t>８　投資出資貸付金</t>
    <rPh sb="2" eb="3">
      <t>ナ</t>
    </rPh>
    <rPh sb="3" eb="4">
      <t>シ</t>
    </rPh>
    <rPh sb="4" eb="5">
      <t>デ</t>
    </rPh>
    <rPh sb="5" eb="6">
      <t>シ</t>
    </rPh>
    <rPh sb="6" eb="7">
      <t>カ</t>
    </rPh>
    <rPh sb="7" eb="8">
      <t>ツ</t>
    </rPh>
    <rPh sb="8" eb="9">
      <t>キン</t>
    </rPh>
    <phoneticPr fontId="2"/>
  </si>
  <si>
    <t>１０～１１
投資的経費計</t>
    <rPh sb="6" eb="9">
      <t>トウシテキ</t>
    </rPh>
    <rPh sb="9" eb="11">
      <t>ケイヒ</t>
    </rPh>
    <rPh sb="11" eb="12">
      <t>ケイ</t>
    </rPh>
    <phoneticPr fontId="2"/>
  </si>
  <si>
    <t>組合等の起債の元利償還金に充当した負担金等</t>
    <rPh sb="0" eb="2">
      <t>クミアイ</t>
    </rPh>
    <rPh sb="2" eb="3">
      <t>トウ</t>
    </rPh>
    <rPh sb="4" eb="5">
      <t>オ</t>
    </rPh>
    <rPh sb="5" eb="6">
      <t>サイ</t>
    </rPh>
    <rPh sb="7" eb="9">
      <t>ガンリ</t>
    </rPh>
    <rPh sb="9" eb="11">
      <t>ショウカン</t>
    </rPh>
    <rPh sb="11" eb="12">
      <t>キン</t>
    </rPh>
    <rPh sb="13" eb="15">
      <t>ジュウトウ</t>
    </rPh>
    <rPh sb="17" eb="20">
      <t>フタンキン</t>
    </rPh>
    <rPh sb="20" eb="21">
      <t>トウ</t>
    </rPh>
    <phoneticPr fontId="2"/>
  </si>
  <si>
    <t>歳入経常一般財源（臨時財政対策債等含む。）</t>
    <rPh sb="0" eb="2">
      <t>サイニュウ</t>
    </rPh>
    <rPh sb="2" eb="4">
      <t>ケイジョウ</t>
    </rPh>
    <rPh sb="4" eb="6">
      <t>イッパン</t>
    </rPh>
    <rPh sb="6" eb="8">
      <t>ザイゲン</t>
    </rPh>
    <rPh sb="9" eb="11">
      <t>リンジ</t>
    </rPh>
    <rPh sb="11" eb="13">
      <t>ザイセイ</t>
    </rPh>
    <rPh sb="13" eb="15">
      <t>タイサク</t>
    </rPh>
    <rPh sb="15" eb="16">
      <t>サイ</t>
    </rPh>
    <rPh sb="16" eb="17">
      <t>トウ</t>
    </rPh>
    <rPh sb="17" eb="18">
      <t>フク</t>
    </rPh>
    <phoneticPr fontId="2"/>
  </si>
  <si>
    <t>（３）繰出金等（建設事業に係るものに限る。）</t>
    <rPh sb="3" eb="4">
      <t>ク</t>
    </rPh>
    <rPh sb="4" eb="5">
      <t>ダ</t>
    </rPh>
    <rPh sb="5" eb="6">
      <t>キン</t>
    </rPh>
    <rPh sb="6" eb="7">
      <t>トウ</t>
    </rPh>
    <rPh sb="8" eb="10">
      <t>ケンセツ</t>
    </rPh>
    <rPh sb="10" eb="12">
      <t>ジギョウ</t>
    </rPh>
    <rPh sb="13" eb="14">
      <t>カカ</t>
    </rPh>
    <rPh sb="18" eb="19">
      <t>カギ</t>
    </rPh>
    <phoneticPr fontId="2"/>
  </si>
  <si>
    <t>年度割相当額</t>
    <rPh sb="0" eb="2">
      <t>ネンド</t>
    </rPh>
    <rPh sb="2" eb="3">
      <t>ワ</t>
    </rPh>
    <rPh sb="3" eb="6">
      <t>ソウトウガク</t>
    </rPh>
    <phoneticPr fontId="2"/>
  </si>
  <si>
    <t>　健全化法における「健全化判断比率算定様式」４④表を参考にすること。</t>
    <rPh sb="1" eb="4">
      <t>ケンゼンカ</t>
    </rPh>
    <rPh sb="4" eb="5">
      <t>ホウ</t>
    </rPh>
    <rPh sb="10" eb="13">
      <t>ケンゼンカ</t>
    </rPh>
    <rPh sb="13" eb="15">
      <t>ハンダン</t>
    </rPh>
    <rPh sb="15" eb="17">
      <t>ヒリツ</t>
    </rPh>
    <rPh sb="17" eb="19">
      <t>サンテイ</t>
    </rPh>
    <rPh sb="19" eb="21">
      <t>ヨウシキ</t>
    </rPh>
    <rPh sb="24" eb="25">
      <t>ヒョウ</t>
    </rPh>
    <rPh sb="26" eb="28">
      <t>サンコウ</t>
    </rPh>
    <phoneticPr fontId="2"/>
  </si>
  <si>
    <t>地域改善対策特定事業債等償還費</t>
    <rPh sb="0" eb="2">
      <t>チイキ</t>
    </rPh>
    <rPh sb="2" eb="4">
      <t>カイゼン</t>
    </rPh>
    <rPh sb="4" eb="6">
      <t>タイサク</t>
    </rPh>
    <rPh sb="6" eb="8">
      <t>トクテイ</t>
    </rPh>
    <rPh sb="8" eb="10">
      <t>ジギョウ</t>
    </rPh>
    <rPh sb="10" eb="11">
      <t>サイ</t>
    </rPh>
    <rPh sb="11" eb="12">
      <t>トウ</t>
    </rPh>
    <rPh sb="12" eb="15">
      <t>ショウカンヒ</t>
    </rPh>
    <phoneticPr fontId="2"/>
  </si>
  <si>
    <t>分・負担金、寄附金</t>
    <rPh sb="0" eb="1">
      <t>ブン</t>
    </rPh>
    <rPh sb="2" eb="5">
      <t>フタンキン</t>
    </rPh>
    <rPh sb="6" eb="9">
      <t>キフキン</t>
    </rPh>
    <phoneticPr fontId="2"/>
  </si>
  <si>
    <t>Ｈ</t>
    <phoneticPr fontId="2"/>
  </si>
  <si>
    <r>
      <t>　地　方　譲　与　税　等　（＝</t>
    </r>
    <r>
      <rPr>
        <b/>
        <sz val="9"/>
        <rFont val="ＭＳ Ｐゴシック"/>
        <family val="3"/>
        <charset val="128"/>
      </rPr>
      <t>Ｃ＋Ｄ＋Ｇ＋Ｈ</t>
    </r>
    <r>
      <rPr>
        <sz val="9"/>
        <rFont val="ＭＳ Ｐゴシック"/>
        <family val="3"/>
        <charset val="128"/>
      </rPr>
      <t>）</t>
    </r>
    <rPh sb="1" eb="2">
      <t>チ</t>
    </rPh>
    <rPh sb="3" eb="4">
      <t>ホウ</t>
    </rPh>
    <rPh sb="5" eb="6">
      <t>ユズル</t>
    </rPh>
    <rPh sb="7" eb="8">
      <t>クミ</t>
    </rPh>
    <rPh sb="9" eb="10">
      <t>ゼイ</t>
    </rPh>
    <rPh sb="11" eb="12">
      <t>トウ</t>
    </rPh>
    <phoneticPr fontId="2"/>
  </si>
  <si>
    <t>（１）前年度からの継続事業（債務負担行為に係るものを除く。）</t>
    <rPh sb="3" eb="6">
      <t>ゼンネンド</t>
    </rPh>
    <rPh sb="9" eb="11">
      <t>ケイゾク</t>
    </rPh>
    <rPh sb="11" eb="13">
      <t>ジギョウ</t>
    </rPh>
    <rPh sb="14" eb="16">
      <t>サイム</t>
    </rPh>
    <rPh sb="16" eb="18">
      <t>フタン</t>
    </rPh>
    <rPh sb="18" eb="20">
      <t>コウイ</t>
    </rPh>
    <rPh sb="21" eb="22">
      <t>カカ</t>
    </rPh>
    <rPh sb="26" eb="27">
      <t>ノゾ</t>
    </rPh>
    <phoneticPr fontId="2"/>
  </si>
  <si>
    <t>10～11投資的経費計</t>
    <rPh sb="5" eb="8">
      <t>トウシテキ</t>
    </rPh>
    <rPh sb="8" eb="10">
      <t>ケイヒ</t>
    </rPh>
    <rPh sb="10" eb="11">
      <t>ケイ</t>
    </rPh>
    <phoneticPr fontId="2"/>
  </si>
  <si>
    <t>47.5～100</t>
    <phoneticPr fontId="2"/>
  </si>
  <si>
    <t>公共事業等</t>
    <rPh sb="0" eb="2">
      <t>コウキョウ</t>
    </rPh>
    <rPh sb="2" eb="4">
      <t>ジギョウ</t>
    </rPh>
    <rPh sb="4" eb="5">
      <t>トウ</t>
    </rPh>
    <phoneticPr fontId="2"/>
  </si>
  <si>
    <t>16～44</t>
    <phoneticPr fontId="2"/>
  </si>
  <si>
    <t>防災対策事業債
（デジタル化関連）</t>
    <rPh sb="0" eb="2">
      <t>ボウサイ</t>
    </rPh>
    <rPh sb="2" eb="4">
      <t>タイサク</t>
    </rPh>
    <rPh sb="4" eb="7">
      <t>ジギョウサイ</t>
    </rPh>
    <rPh sb="13" eb="14">
      <t>カ</t>
    </rPh>
    <rPh sb="14" eb="16">
      <t>カンレン</t>
    </rPh>
    <phoneticPr fontId="2"/>
  </si>
  <si>
    <t>〃（デジタル化関連以外）</t>
    <rPh sb="6" eb="7">
      <t>カ</t>
    </rPh>
    <rPh sb="7" eb="9">
      <t>カンレン</t>
    </rPh>
    <rPh sb="9" eb="11">
      <t>イガイ</t>
    </rPh>
    <phoneticPr fontId="2"/>
  </si>
  <si>
    <t>※※　「省令」とは地方債に関する省令（平成１８年総務省令第５４号）を、「政令」とは地方財政法施行令（昭和２３年政令第２６７号）を指す。</t>
    <rPh sb="4" eb="6">
      <t>ショウレイ</t>
    </rPh>
    <rPh sb="9" eb="12">
      <t>チホウサイ</t>
    </rPh>
    <rPh sb="13" eb="14">
      <t>カン</t>
    </rPh>
    <rPh sb="16" eb="18">
      <t>ショウレイ</t>
    </rPh>
    <rPh sb="19" eb="21">
      <t>ヘイセイ</t>
    </rPh>
    <rPh sb="23" eb="24">
      <t>ネン</t>
    </rPh>
    <rPh sb="24" eb="27">
      <t>ソウムショウ</t>
    </rPh>
    <rPh sb="27" eb="28">
      <t>レイ</t>
    </rPh>
    <rPh sb="28" eb="29">
      <t>ダイ</t>
    </rPh>
    <rPh sb="31" eb="32">
      <t>ゴウ</t>
    </rPh>
    <rPh sb="36" eb="38">
      <t>セイレイ</t>
    </rPh>
    <rPh sb="41" eb="43">
      <t>チホウ</t>
    </rPh>
    <rPh sb="43" eb="46">
      <t>ザイセイホウ</t>
    </rPh>
    <rPh sb="46" eb="48">
      <t>セコウ</t>
    </rPh>
    <rPh sb="48" eb="49">
      <t>レイ</t>
    </rPh>
    <rPh sb="50" eb="52">
      <t>ショウワ</t>
    </rPh>
    <rPh sb="54" eb="55">
      <t>ネン</t>
    </rPh>
    <rPh sb="55" eb="57">
      <t>セイレイ</t>
    </rPh>
    <rPh sb="57" eb="58">
      <t>ダイ</t>
    </rPh>
    <rPh sb="61" eb="62">
      <t>ゴウ</t>
    </rPh>
    <rPh sb="64" eb="65">
      <t>サ</t>
    </rPh>
    <phoneticPr fontId="2"/>
  </si>
  <si>
    <t>※それぞれの組合において、年度末での地方債残高に対して、自団体の一般会計等が負担すべき額を記載する。</t>
    <rPh sb="6" eb="8">
      <t>クミアイ</t>
    </rPh>
    <rPh sb="13" eb="15">
      <t>ネンド</t>
    </rPh>
    <rPh sb="15" eb="16">
      <t>マツ</t>
    </rPh>
    <rPh sb="18" eb="21">
      <t>チホウサイ</t>
    </rPh>
    <rPh sb="21" eb="23">
      <t>ザンダカ</t>
    </rPh>
    <rPh sb="24" eb="25">
      <t>タイ</t>
    </rPh>
    <rPh sb="28" eb="29">
      <t>ジ</t>
    </rPh>
    <rPh sb="29" eb="31">
      <t>ダンタイ</t>
    </rPh>
    <rPh sb="32" eb="34">
      <t>イッパン</t>
    </rPh>
    <rPh sb="34" eb="36">
      <t>カイケイ</t>
    </rPh>
    <rPh sb="36" eb="37">
      <t>トウ</t>
    </rPh>
    <rPh sb="38" eb="40">
      <t>フタン</t>
    </rPh>
    <rPh sb="43" eb="44">
      <t>ガク</t>
    </rPh>
    <rPh sb="45" eb="47">
      <t>キサイ</t>
    </rPh>
    <phoneticPr fontId="2"/>
  </si>
  <si>
    <t>施設整備
事業債</t>
    <rPh sb="0" eb="2">
      <t>シセツ</t>
    </rPh>
    <rPh sb="2" eb="4">
      <t>セイビ</t>
    </rPh>
    <rPh sb="5" eb="8">
      <t>ジギョウサイ</t>
    </rPh>
    <phoneticPr fontId="2"/>
  </si>
  <si>
    <t>公共事業等債</t>
    <rPh sb="0" eb="2">
      <t>コウキョウ</t>
    </rPh>
    <rPh sb="2" eb="4">
      <t>ジギョウ</t>
    </rPh>
    <rPh sb="4" eb="5">
      <t>トウ</t>
    </rPh>
    <rPh sb="5" eb="6">
      <t>サイ</t>
    </rPh>
    <phoneticPr fontId="2"/>
  </si>
  <si>
    <t>H30</t>
  </si>
  <si>
    <t>増減</t>
    <rPh sb="0" eb="2">
      <t>ゾウゲン</t>
    </rPh>
    <phoneticPr fontId="2"/>
  </si>
  <si>
    <t>うち行革分</t>
    <rPh sb="2" eb="4">
      <t>ギョウカク</t>
    </rPh>
    <rPh sb="4" eb="5">
      <t>ブン</t>
    </rPh>
    <phoneticPr fontId="2"/>
  </si>
  <si>
    <t>平成30年度</t>
    <rPh sb="0" eb="2">
      <t>ヘイセイ</t>
    </rPh>
    <rPh sb="4" eb="5">
      <t>ネン</t>
    </rPh>
    <rPh sb="5" eb="6">
      <t>ド</t>
    </rPh>
    <phoneticPr fontId="2"/>
  </si>
  <si>
    <t>平成30年度</t>
    <rPh sb="0" eb="2">
      <t>ヘイセイ</t>
    </rPh>
    <rPh sb="4" eb="6">
      <t>ネンド</t>
    </rPh>
    <phoneticPr fontId="2"/>
  </si>
  <si>
    <t>Ｈ２９</t>
  </si>
  <si>
    <t>Ｈ３０</t>
  </si>
  <si>
    <t>３　繰上償還予定額を（　　　　　）書きで記入し、それに伴い削減される公債費の額を当該年度以降の各欄に記入すること。また、備考欄へ繰上償還元金を記入すること。</t>
    <rPh sb="2" eb="3">
      <t>ク</t>
    </rPh>
    <rPh sb="3" eb="4">
      <t>ア</t>
    </rPh>
    <rPh sb="4" eb="6">
      <t>ショウカン</t>
    </rPh>
    <rPh sb="6" eb="9">
      <t>ヨテイガク</t>
    </rPh>
    <rPh sb="17" eb="18">
      <t>ショ</t>
    </rPh>
    <rPh sb="20" eb="22">
      <t>キニュウ</t>
    </rPh>
    <rPh sb="27" eb="28">
      <t>トモナ</t>
    </rPh>
    <rPh sb="29" eb="31">
      <t>サクゲン</t>
    </rPh>
    <rPh sb="34" eb="37">
      <t>コウサイヒ</t>
    </rPh>
    <rPh sb="38" eb="39">
      <t>ガク</t>
    </rPh>
    <rPh sb="40" eb="42">
      <t>トウガイ</t>
    </rPh>
    <rPh sb="42" eb="44">
      <t>ネンド</t>
    </rPh>
    <rPh sb="44" eb="46">
      <t>イコウ</t>
    </rPh>
    <rPh sb="47" eb="48">
      <t>カク</t>
    </rPh>
    <rPh sb="48" eb="49">
      <t>ラン</t>
    </rPh>
    <rPh sb="50" eb="52">
      <t>キニュウ</t>
    </rPh>
    <rPh sb="60" eb="63">
      <t>ビコウラン</t>
    </rPh>
    <rPh sb="64" eb="66">
      <t>クリアゲ</t>
    </rPh>
    <rPh sb="66" eb="68">
      <t>ショウカン</t>
    </rPh>
    <rPh sb="68" eb="70">
      <t>ガンキン</t>
    </rPh>
    <rPh sb="71" eb="73">
      <t>キニュウ</t>
    </rPh>
    <phoneticPr fontId="2"/>
  </si>
  <si>
    <t>９ 軽油引取税 ・ 自動車取得税交付金</t>
    <rPh sb="2" eb="3">
      <t>ケイ</t>
    </rPh>
    <rPh sb="3" eb="4">
      <t>アブラ</t>
    </rPh>
    <rPh sb="4" eb="7">
      <t>ヒキトリゼイ</t>
    </rPh>
    <rPh sb="10" eb="11">
      <t>ジ</t>
    </rPh>
    <rPh sb="11" eb="12">
      <t>ドウ</t>
    </rPh>
    <rPh sb="12" eb="13">
      <t>クルマ</t>
    </rPh>
    <rPh sb="13" eb="14">
      <t>トリ</t>
    </rPh>
    <rPh sb="14" eb="15">
      <t>エ</t>
    </rPh>
    <rPh sb="15" eb="16">
      <t>ゼイ</t>
    </rPh>
    <rPh sb="16" eb="17">
      <t>コウ</t>
    </rPh>
    <rPh sb="17" eb="18">
      <t>ヅケ</t>
    </rPh>
    <rPh sb="18" eb="19">
      <t>キン</t>
    </rPh>
    <phoneticPr fontId="2"/>
  </si>
  <si>
    <t>うち伸び率
設定分①</t>
    <rPh sb="2" eb="3">
      <t>ノ</t>
    </rPh>
    <rPh sb="4" eb="5">
      <t>リツ</t>
    </rPh>
    <rPh sb="6" eb="8">
      <t>セッテイ</t>
    </rPh>
    <rPh sb="8" eb="9">
      <t>ブン</t>
    </rPh>
    <phoneticPr fontId="2"/>
  </si>
  <si>
    <t>うち
当該年度
特殊事情分②</t>
    <rPh sb="3" eb="5">
      <t>トウガイ</t>
    </rPh>
    <rPh sb="5" eb="7">
      <t>ネンド</t>
    </rPh>
    <rPh sb="8" eb="10">
      <t>トクシュ</t>
    </rPh>
    <rPh sb="10" eb="12">
      <t>ジジョウ</t>
    </rPh>
    <rPh sb="12" eb="13">
      <t>ブン</t>
    </rPh>
    <phoneticPr fontId="2"/>
  </si>
  <si>
    <t>うち行革に
よる削減分③</t>
    <rPh sb="2" eb="4">
      <t>ギョウカク</t>
    </rPh>
    <rPh sb="8" eb="10">
      <t>サクゲン</t>
    </rPh>
    <rPh sb="10" eb="11">
      <t>ブン</t>
    </rPh>
    <phoneticPr fontId="2"/>
  </si>
  <si>
    <t xml:space="preserve">24 地　　　方　　　債 </t>
    <rPh sb="3" eb="4">
      <t>チ</t>
    </rPh>
    <rPh sb="7" eb="8">
      <t>ホウ</t>
    </rPh>
    <rPh sb="11" eb="12">
      <t>サイ</t>
    </rPh>
    <phoneticPr fontId="2"/>
  </si>
  <si>
    <t>林野水産行政費</t>
    <rPh sb="0" eb="2">
      <t>リンヤ</t>
    </rPh>
    <rPh sb="2" eb="4">
      <t>スイサン</t>
    </rPh>
    <rPh sb="4" eb="7">
      <t>ギョウセイヒ</t>
    </rPh>
    <phoneticPr fontId="2"/>
  </si>
  <si>
    <t>一般廃棄物</t>
    <rPh sb="0" eb="2">
      <t>イッパン</t>
    </rPh>
    <rPh sb="2" eb="5">
      <t>ハイキブツ</t>
    </rPh>
    <phoneticPr fontId="2"/>
  </si>
  <si>
    <t>義務教育施設</t>
    <rPh sb="0" eb="2">
      <t>ギム</t>
    </rPh>
    <rPh sb="2" eb="4">
      <t>キョウイク</t>
    </rPh>
    <rPh sb="4" eb="6">
      <t>シセツ</t>
    </rPh>
    <phoneticPr fontId="2"/>
  </si>
  <si>
    <t>（公共債）旧地道債通常分</t>
    <rPh sb="1" eb="4">
      <t>コウキョウサイ</t>
    </rPh>
    <rPh sb="5" eb="6">
      <t>キュウ</t>
    </rPh>
    <rPh sb="6" eb="7">
      <t>チ</t>
    </rPh>
    <rPh sb="7" eb="8">
      <t>ミチ</t>
    </rPh>
    <rPh sb="8" eb="9">
      <t>サイ</t>
    </rPh>
    <rPh sb="9" eb="11">
      <t>ツウジョウ</t>
    </rPh>
    <rPh sb="11" eb="12">
      <t>ブン</t>
    </rPh>
    <phoneticPr fontId="2"/>
  </si>
  <si>
    <t>（公共債）旧地道債臨時・一般分</t>
    <rPh sb="6" eb="7">
      <t>チ</t>
    </rPh>
    <rPh sb="7" eb="8">
      <t>ドウ</t>
    </rPh>
    <rPh sb="8" eb="9">
      <t>サイ</t>
    </rPh>
    <rPh sb="9" eb="11">
      <t>リンジ</t>
    </rPh>
    <rPh sb="12" eb="14">
      <t>イッパン</t>
    </rPh>
    <rPh sb="14" eb="15">
      <t>ブン</t>
    </rPh>
    <phoneticPr fontId="2"/>
  </si>
  <si>
    <t>地震防災対策事業（Is値0.3未満）</t>
    <rPh sb="0" eb="2">
      <t>ジシン</t>
    </rPh>
    <rPh sb="2" eb="4">
      <t>ボウサイ</t>
    </rPh>
    <rPh sb="4" eb="6">
      <t>タイサク</t>
    </rPh>
    <rPh sb="6" eb="8">
      <t>ジギョウ</t>
    </rPh>
    <rPh sb="11" eb="12">
      <t>チ</t>
    </rPh>
    <rPh sb="15" eb="17">
      <t>ミマン</t>
    </rPh>
    <phoneticPr fontId="2"/>
  </si>
  <si>
    <r>
      <t>一般廃棄物</t>
    </r>
    <r>
      <rPr>
        <sz val="6"/>
        <rFont val="ＭＳ Ｐゴシック"/>
        <family val="3"/>
        <charset val="128"/>
      </rPr>
      <t xml:space="preserve">
（単独（重点化除く））</t>
    </r>
    <rPh sb="0" eb="2">
      <t>イッパン</t>
    </rPh>
    <rPh sb="2" eb="5">
      <t>ハイキブツ</t>
    </rPh>
    <rPh sb="7" eb="9">
      <t>タンドク</t>
    </rPh>
    <rPh sb="10" eb="13">
      <t>ジュウテンカ</t>
    </rPh>
    <rPh sb="13" eb="14">
      <t>ノゾ</t>
    </rPh>
    <phoneticPr fontId="2"/>
  </si>
  <si>
    <t>2/3</t>
    <phoneticPr fontId="2"/>
  </si>
  <si>
    <t>〃（　　　〃　　　）Is値0.3未満</t>
    <rPh sb="12" eb="13">
      <t>チ</t>
    </rPh>
    <rPh sb="16" eb="18">
      <t>ミマン</t>
    </rPh>
    <phoneticPr fontId="2"/>
  </si>
  <si>
    <t>緊急防災・減災事業債</t>
    <rPh sb="0" eb="2">
      <t>キンキュウ</t>
    </rPh>
    <rPh sb="2" eb="4">
      <t>ボウサイ</t>
    </rPh>
    <rPh sb="5" eb="7">
      <t>ゲンサイ</t>
    </rPh>
    <rPh sb="7" eb="10">
      <t>ジギョウサイ</t>
    </rPh>
    <phoneticPr fontId="2"/>
  </si>
  <si>
    <r>
      <t>一般廃棄物</t>
    </r>
    <r>
      <rPr>
        <sz val="6"/>
        <rFont val="ＭＳ Ｐゴシック"/>
        <family val="3"/>
        <charset val="128"/>
      </rPr>
      <t>（補助・
単独（重点化））</t>
    </r>
    <rPh sb="0" eb="2">
      <t>イッパン</t>
    </rPh>
    <rPh sb="2" eb="5">
      <t>ハイキブツ</t>
    </rPh>
    <rPh sb="6" eb="8">
      <t>ホジョ</t>
    </rPh>
    <rPh sb="10" eb="12">
      <t>タンドク</t>
    </rPh>
    <rPh sb="13" eb="16">
      <t>ジュウテンカ</t>
    </rPh>
    <phoneticPr fontId="2"/>
  </si>
  <si>
    <t>行財政運営の簡素化
及び効率化の基本方針</t>
    <rPh sb="0" eb="1">
      <t>ギョウ</t>
    </rPh>
    <rPh sb="1" eb="3">
      <t>ザイセイ</t>
    </rPh>
    <rPh sb="3" eb="5">
      <t>ウンエイ</t>
    </rPh>
    <rPh sb="6" eb="9">
      <t>カンソカ</t>
    </rPh>
    <rPh sb="10" eb="11">
      <t>オヨ</t>
    </rPh>
    <phoneticPr fontId="2"/>
  </si>
  <si>
    <t>地方特例交付金(減収補塡特例交付金）</t>
    <rPh sb="0" eb="2">
      <t>チホウ</t>
    </rPh>
    <rPh sb="2" eb="4">
      <t>トクレイ</t>
    </rPh>
    <rPh sb="4" eb="7">
      <t>コウフキン</t>
    </rPh>
    <rPh sb="8" eb="10">
      <t>ゲンシュウ</t>
    </rPh>
    <rPh sb="12" eb="14">
      <t>トクレイ</t>
    </rPh>
    <rPh sb="14" eb="17">
      <t>コウフキン</t>
    </rPh>
    <phoneticPr fontId="2"/>
  </si>
  <si>
    <t>うち減税補塡債</t>
    <rPh sb="2" eb="4">
      <t>ゲンゼイ</t>
    </rPh>
    <rPh sb="6" eb="7">
      <t>サイ</t>
    </rPh>
    <phoneticPr fontId="2"/>
  </si>
  <si>
    <t>減収補塡債</t>
    <rPh sb="0" eb="1">
      <t>ゲン</t>
    </rPh>
    <rPh sb="1" eb="2">
      <t>オサム</t>
    </rPh>
    <rPh sb="4" eb="5">
      <t>サイ</t>
    </rPh>
    <phoneticPr fontId="2"/>
  </si>
  <si>
    <t>減税補塡債</t>
    <rPh sb="0" eb="2">
      <t>ゲンゼイ</t>
    </rPh>
    <rPh sb="4" eb="5">
      <t>サイ</t>
    </rPh>
    <phoneticPr fontId="2"/>
  </si>
  <si>
    <t>減収補塡債償還費</t>
    <rPh sb="0" eb="2">
      <t>ゲンシュウ</t>
    </rPh>
    <rPh sb="4" eb="5">
      <t>サイ</t>
    </rPh>
    <rPh sb="5" eb="8">
      <t>ショウカンヒ</t>
    </rPh>
    <phoneticPr fontId="2"/>
  </si>
  <si>
    <t>減税補塡債償還費</t>
    <rPh sb="0" eb="2">
      <t>ゲンゼイ</t>
    </rPh>
    <rPh sb="4" eb="5">
      <t>サイ</t>
    </rPh>
    <rPh sb="5" eb="8">
      <t>ショウカンヒ</t>
    </rPh>
    <phoneticPr fontId="2"/>
  </si>
  <si>
    <t>臨時税収補塡債償還費</t>
    <rPh sb="0" eb="2">
      <t>リンジ</t>
    </rPh>
    <rPh sb="2" eb="4">
      <t>ゼイシュウ</t>
    </rPh>
    <rPh sb="6" eb="7">
      <t>サイ</t>
    </rPh>
    <rPh sb="7" eb="10">
      <t>ショウカンヒ</t>
    </rPh>
    <phoneticPr fontId="2"/>
  </si>
  <si>
    <t>コメントとして項目の解説を追加（H26)</t>
    <rPh sb="7" eb="9">
      <t>コウモク</t>
    </rPh>
    <rPh sb="10" eb="12">
      <t>カイセツ</t>
    </rPh>
    <rPh sb="13" eb="15">
      <t>ツイカ</t>
    </rPh>
    <phoneticPr fontId="2"/>
  </si>
  <si>
    <t>課税客体捕捉の徹底と
徴収の強化
　（地方税徴収率の向上）</t>
    <rPh sb="0" eb="2">
      <t>カゼイ</t>
    </rPh>
    <rPh sb="2" eb="4">
      <t>キャクタイ</t>
    </rPh>
    <rPh sb="4" eb="6">
      <t>ホソク</t>
    </rPh>
    <rPh sb="7" eb="9">
      <t>テッテイ</t>
    </rPh>
    <rPh sb="11" eb="13">
      <t>チョウシュウ</t>
    </rPh>
    <rPh sb="14" eb="16">
      <t>キョウカ</t>
    </rPh>
    <rPh sb="19" eb="22">
      <t>チホウゼイ</t>
    </rPh>
    <rPh sb="22" eb="25">
      <t>チョウシュウリツ</t>
    </rPh>
    <rPh sb="26" eb="28">
      <t>コウジョウ</t>
    </rPh>
    <phoneticPr fontId="2"/>
  </si>
  <si>
    <t>《参考》 合併算定替縮減額</t>
    <rPh sb="1" eb="3">
      <t>サンコウ</t>
    </rPh>
    <rPh sb="5" eb="7">
      <t>ガッペイ</t>
    </rPh>
    <rPh sb="7" eb="9">
      <t>サンテイ</t>
    </rPh>
    <rPh sb="9" eb="10">
      <t>タイ</t>
    </rPh>
    <rPh sb="10" eb="11">
      <t>チヂミ</t>
    </rPh>
    <rPh sb="11" eb="13">
      <t>ゲンガク</t>
    </rPh>
    <phoneticPr fontId="2"/>
  </si>
  <si>
    <t>※ う　ち　臨　時　財　政　対　策　債</t>
    <rPh sb="6" eb="7">
      <t>リン</t>
    </rPh>
    <rPh sb="8" eb="9">
      <t>トキ</t>
    </rPh>
    <rPh sb="10" eb="11">
      <t>ザイ</t>
    </rPh>
    <rPh sb="12" eb="13">
      <t>セイ</t>
    </rPh>
    <rPh sb="14" eb="15">
      <t>タイ</t>
    </rPh>
    <rPh sb="16" eb="17">
      <t>サク</t>
    </rPh>
    <rPh sb="18" eb="19">
      <t>サイ</t>
    </rPh>
    <phoneticPr fontId="2"/>
  </si>
  <si>
    <t>I</t>
    <phoneticPr fontId="2"/>
  </si>
  <si>
    <t>J</t>
    <phoneticPr fontId="2"/>
  </si>
  <si>
    <t>K</t>
    <phoneticPr fontId="2"/>
  </si>
  <si>
    <r>
      <t>計（</t>
    </r>
    <r>
      <rPr>
        <b/>
        <sz val="9"/>
        <rFont val="ＭＳ Ｐゴシック"/>
        <family val="3"/>
        <charset val="128"/>
      </rPr>
      <t>Ｅ＋Ｆ＋Ｇ＋Ｈ-I</t>
    </r>
    <r>
      <rPr>
        <sz val="9"/>
        <rFont val="ＭＳ Ｐゴシック"/>
        <family val="3"/>
        <charset val="128"/>
      </rPr>
      <t>）</t>
    </r>
    <rPh sb="0" eb="1">
      <t>ケイ</t>
    </rPh>
    <phoneticPr fontId="2"/>
  </si>
  <si>
    <r>
      <t>普通交付税</t>
    </r>
    <r>
      <rPr>
        <b/>
        <sz val="9"/>
        <rFont val="ＭＳ Ｐゴシック"/>
        <family val="3"/>
        <charset val="128"/>
      </rPr>
      <t>（Ａ－エ）－J</t>
    </r>
    <rPh sb="0" eb="2">
      <t>フツウ</t>
    </rPh>
    <rPh sb="2" eb="5">
      <t>コウフゼイ</t>
    </rPh>
    <phoneticPr fontId="2"/>
  </si>
  <si>
    <t>低工法等による控除額</t>
    <rPh sb="0" eb="3">
      <t>テイコウホウ</t>
    </rPh>
    <rPh sb="3" eb="4">
      <t>トウ</t>
    </rPh>
    <rPh sb="7" eb="10">
      <t>コウジョガク</t>
    </rPh>
    <phoneticPr fontId="2"/>
  </si>
  <si>
    <r>
      <t>　普　通　交　付　税　（</t>
    </r>
    <r>
      <rPr>
        <b/>
        <sz val="9"/>
        <rFont val="ＭＳ Ｐゴシック"/>
        <family val="3"/>
        <charset val="128"/>
      </rPr>
      <t>＝K</t>
    </r>
    <r>
      <rPr>
        <sz val="9"/>
        <rFont val="ＭＳ Ｐゴシック"/>
        <family val="3"/>
        <charset val="128"/>
      </rPr>
      <t>）</t>
    </r>
    <rPh sb="1" eb="2">
      <t>アマネ</t>
    </rPh>
    <rPh sb="3" eb="4">
      <t>ツウ</t>
    </rPh>
    <rPh sb="5" eb="6">
      <t>コウ</t>
    </rPh>
    <rPh sb="7" eb="8">
      <t>ヅケ</t>
    </rPh>
    <rPh sb="9" eb="10">
      <t>ゼイ</t>
    </rPh>
    <phoneticPr fontId="2"/>
  </si>
  <si>
    <t>全国防災事業債</t>
    <rPh sb="0" eb="2">
      <t>ゼンコク</t>
    </rPh>
    <rPh sb="2" eb="4">
      <t>ボウサイ</t>
    </rPh>
    <rPh sb="4" eb="7">
      <t>ジギョウサイ</t>
    </rPh>
    <phoneticPr fontId="2"/>
  </si>
  <si>
    <t>全国防災事業債</t>
    <rPh sb="0" eb="2">
      <t>ゼンコク</t>
    </rPh>
    <rPh sb="2" eb="4">
      <t>ボウサイ</t>
    </rPh>
    <rPh sb="4" eb="6">
      <t>ジギョウ</t>
    </rPh>
    <rPh sb="6" eb="7">
      <t>サイ</t>
    </rPh>
    <phoneticPr fontId="2"/>
  </si>
  <si>
    <t>利子補給に係るもの（政令第12条第4号）</t>
    <rPh sb="0" eb="2">
      <t>リシ</t>
    </rPh>
    <rPh sb="2" eb="4">
      <t>ホキュウ</t>
    </rPh>
    <rPh sb="5" eb="6">
      <t>カカ</t>
    </rPh>
    <rPh sb="10" eb="12">
      <t>セイレイ</t>
    </rPh>
    <rPh sb="12" eb="13">
      <t>ダイ</t>
    </rPh>
    <rPh sb="15" eb="16">
      <t>ジョウ</t>
    </rPh>
    <rPh sb="16" eb="17">
      <t>ダイ</t>
    </rPh>
    <rPh sb="18" eb="19">
      <t>ゴウ</t>
    </rPh>
    <phoneticPr fontId="2"/>
  </si>
  <si>
    <t>Ｈ２８決算額</t>
    <rPh sb="3" eb="6">
      <t>ケッサンガク</t>
    </rPh>
    <phoneticPr fontId="2"/>
  </si>
  <si>
    <t>H29</t>
    <phoneticPr fontId="2"/>
  </si>
  <si>
    <t>H30</t>
    <phoneticPr fontId="2"/>
  </si>
  <si>
    <t>平成28年度決算</t>
    <rPh sb="0" eb="2">
      <t>ヘイセイ</t>
    </rPh>
    <rPh sb="4" eb="5">
      <t>ネン</t>
    </rPh>
    <rPh sb="5" eb="6">
      <t>ド</t>
    </rPh>
    <rPh sb="6" eb="8">
      <t>ケッサン</t>
    </rPh>
    <phoneticPr fontId="2"/>
  </si>
  <si>
    <t>Ｈ２９決算額</t>
    <rPh sb="3" eb="6">
      <t>ケッサンガク</t>
    </rPh>
    <phoneticPr fontId="2"/>
  </si>
  <si>
    <t>H29</t>
    <phoneticPr fontId="2"/>
  </si>
  <si>
    <t>R元</t>
    <rPh sb="1" eb="2">
      <t>モト</t>
    </rPh>
    <phoneticPr fontId="2"/>
  </si>
  <si>
    <t>R2</t>
    <phoneticPr fontId="2"/>
  </si>
  <si>
    <t>R3</t>
  </si>
  <si>
    <t>R4</t>
  </si>
  <si>
    <t>R5</t>
  </si>
  <si>
    <t>R6</t>
  </si>
  <si>
    <t>平成29年度決算</t>
    <rPh sb="0" eb="2">
      <t>ヘイセイ</t>
    </rPh>
    <rPh sb="4" eb="5">
      <t>ネン</t>
    </rPh>
    <rPh sb="5" eb="6">
      <t>ド</t>
    </rPh>
    <rPh sb="6" eb="8">
      <t>ケッサン</t>
    </rPh>
    <phoneticPr fontId="2"/>
  </si>
  <si>
    <t>令和2年度</t>
    <rPh sb="0" eb="1">
      <t>レイ</t>
    </rPh>
    <rPh sb="1" eb="2">
      <t>カズ</t>
    </rPh>
    <rPh sb="3" eb="5">
      <t>ネンド</t>
    </rPh>
    <phoneticPr fontId="2"/>
  </si>
  <si>
    <t>令和元年度</t>
    <rPh sb="0" eb="1">
      <t>レイ</t>
    </rPh>
    <rPh sb="1" eb="2">
      <t>カズ</t>
    </rPh>
    <rPh sb="2" eb="4">
      <t>ガンネン</t>
    </rPh>
    <rPh sb="3" eb="5">
      <t>ネンド</t>
    </rPh>
    <phoneticPr fontId="2"/>
  </si>
  <si>
    <t>令和3年度</t>
    <rPh sb="0" eb="1">
      <t>レイ</t>
    </rPh>
    <rPh sb="1" eb="2">
      <t>カズ</t>
    </rPh>
    <rPh sb="3" eb="5">
      <t>ネンド</t>
    </rPh>
    <phoneticPr fontId="2"/>
  </si>
  <si>
    <t>令和4年度</t>
    <rPh sb="0" eb="1">
      <t>レイ</t>
    </rPh>
    <rPh sb="1" eb="2">
      <t>カズ</t>
    </rPh>
    <rPh sb="3" eb="5">
      <t>ネンド</t>
    </rPh>
    <phoneticPr fontId="2"/>
  </si>
  <si>
    <t>令和5年度</t>
    <rPh sb="0" eb="1">
      <t>レイ</t>
    </rPh>
    <rPh sb="1" eb="2">
      <t>カズ</t>
    </rPh>
    <rPh sb="3" eb="5">
      <t>ネンド</t>
    </rPh>
    <phoneticPr fontId="2"/>
  </si>
  <si>
    <t>令和6年度</t>
    <rPh sb="0" eb="1">
      <t>レイ</t>
    </rPh>
    <rPh sb="1" eb="2">
      <t>カズ</t>
    </rPh>
    <rPh sb="3" eb="5">
      <t>ネンド</t>
    </rPh>
    <phoneticPr fontId="2"/>
  </si>
  <si>
    <t>令和元年度</t>
    <rPh sb="0" eb="1">
      <t>レイ</t>
    </rPh>
    <rPh sb="1" eb="2">
      <t>ワ</t>
    </rPh>
    <rPh sb="2" eb="4">
      <t>ガンネン</t>
    </rPh>
    <rPh sb="4" eb="5">
      <t>ド</t>
    </rPh>
    <phoneticPr fontId="2"/>
  </si>
  <si>
    <t>令和2年度</t>
    <rPh sb="0" eb="1">
      <t>レイ</t>
    </rPh>
    <rPh sb="1" eb="2">
      <t>ワ</t>
    </rPh>
    <rPh sb="3" eb="5">
      <t>ネンド</t>
    </rPh>
    <rPh sb="4" eb="5">
      <t>ド</t>
    </rPh>
    <phoneticPr fontId="2"/>
  </si>
  <si>
    <t>令和3年度</t>
    <rPh sb="0" eb="1">
      <t>レイ</t>
    </rPh>
    <rPh sb="1" eb="2">
      <t>ワ</t>
    </rPh>
    <rPh sb="3" eb="5">
      <t>ネンド</t>
    </rPh>
    <rPh sb="4" eb="5">
      <t>ド</t>
    </rPh>
    <phoneticPr fontId="2"/>
  </si>
  <si>
    <t>令和4年度</t>
    <rPh sb="0" eb="1">
      <t>レイ</t>
    </rPh>
    <rPh sb="1" eb="2">
      <t>ワ</t>
    </rPh>
    <rPh sb="3" eb="5">
      <t>ネンド</t>
    </rPh>
    <rPh sb="4" eb="5">
      <t>ド</t>
    </rPh>
    <phoneticPr fontId="2"/>
  </si>
  <si>
    <t>令和5年度</t>
    <rPh sb="0" eb="1">
      <t>レイ</t>
    </rPh>
    <rPh sb="1" eb="2">
      <t>ワ</t>
    </rPh>
    <rPh sb="3" eb="5">
      <t>ネンド</t>
    </rPh>
    <rPh sb="4" eb="5">
      <t>ド</t>
    </rPh>
    <phoneticPr fontId="2"/>
  </si>
  <si>
    <t>令和6年度</t>
    <rPh sb="0" eb="1">
      <t>レイ</t>
    </rPh>
    <rPh sb="1" eb="2">
      <t>ワ</t>
    </rPh>
    <rPh sb="3" eb="5">
      <t>ネンド</t>
    </rPh>
    <rPh sb="4" eb="5">
      <t>ド</t>
    </rPh>
    <phoneticPr fontId="2"/>
  </si>
  <si>
    <t>元</t>
    <rPh sb="0" eb="1">
      <t>モト</t>
    </rPh>
    <phoneticPr fontId="2"/>
  </si>
  <si>
    <t>Ｈ２８</t>
    <phoneticPr fontId="2"/>
  </si>
  <si>
    <t>R元</t>
    <rPh sb="1" eb="2">
      <t>モト</t>
    </rPh>
    <phoneticPr fontId="2"/>
  </si>
  <si>
    <t>R２</t>
    <phoneticPr fontId="2"/>
  </si>
  <si>
    <t>R３</t>
  </si>
  <si>
    <t>R４</t>
  </si>
  <si>
    <t>R５</t>
  </si>
  <si>
    <t>R６</t>
  </si>
  <si>
    <t>R元</t>
    <rPh sb="1" eb="2">
      <t>モト</t>
    </rPh>
    <phoneticPr fontId="2"/>
  </si>
  <si>
    <t>R２</t>
    <phoneticPr fontId="2"/>
  </si>
  <si>
    <t>Ｈ３０
決算額</t>
    <rPh sb="4" eb="7">
      <t>ケッサンガク</t>
    </rPh>
    <phoneticPr fontId="2"/>
  </si>
  <si>
    <t>R２</t>
    <phoneticPr fontId="2"/>
  </si>
  <si>
    <t>R３</t>
    <phoneticPr fontId="2"/>
  </si>
  <si>
    <t>R４</t>
    <phoneticPr fontId="2"/>
  </si>
  <si>
    <t>R５</t>
    <phoneticPr fontId="2"/>
  </si>
  <si>
    <t>R６</t>
    <phoneticPr fontId="2"/>
  </si>
  <si>
    <r>
      <t>令和</t>
    </r>
    <r>
      <rPr>
        <b/>
        <sz val="14"/>
        <color rgb="FFFF0000"/>
        <rFont val="ＭＳ Ｐゴシック"/>
        <family val="3"/>
        <charset val="128"/>
      </rPr>
      <t>元</t>
    </r>
    <r>
      <rPr>
        <b/>
        <sz val="14"/>
        <rFont val="ＭＳ Ｐゴシック"/>
        <family val="3"/>
        <charset val="128"/>
      </rPr>
      <t>年度歳入の推計</t>
    </r>
    <r>
      <rPr>
        <b/>
        <sz val="11"/>
        <rFont val="ＭＳ Ｐゴシック"/>
        <family val="3"/>
        <charset val="128"/>
      </rPr>
      <t>（投資的経費に充当される特定財源等を含まない。）</t>
    </r>
    <rPh sb="0" eb="2">
      <t>レイワ</t>
    </rPh>
    <rPh sb="2" eb="3">
      <t>ゲン</t>
    </rPh>
    <rPh sb="3" eb="5">
      <t>ネンド</t>
    </rPh>
    <rPh sb="5" eb="7">
      <t>サイニュウ</t>
    </rPh>
    <rPh sb="8" eb="10">
      <t>スイケイ</t>
    </rPh>
    <rPh sb="11" eb="14">
      <t>トウシテキ</t>
    </rPh>
    <rPh sb="14" eb="16">
      <t>ケイヒ</t>
    </rPh>
    <rPh sb="17" eb="19">
      <t>ジュウトウ</t>
    </rPh>
    <rPh sb="22" eb="24">
      <t>トクテイ</t>
    </rPh>
    <rPh sb="24" eb="26">
      <t>ザイゲン</t>
    </rPh>
    <rPh sb="26" eb="27">
      <t>トウ</t>
    </rPh>
    <rPh sb="28" eb="29">
      <t>フク</t>
    </rPh>
    <phoneticPr fontId="2"/>
  </si>
  <si>
    <r>
      <t>令和</t>
    </r>
    <r>
      <rPr>
        <b/>
        <sz val="16"/>
        <color rgb="FFFF0000"/>
        <rFont val="ＭＳ Ｐゴシック"/>
        <family val="3"/>
        <charset val="128"/>
      </rPr>
      <t>元</t>
    </r>
    <r>
      <rPr>
        <b/>
        <sz val="16"/>
        <rFont val="ＭＳ Ｐゴシック"/>
        <family val="3"/>
        <charset val="128"/>
      </rPr>
      <t>年度歳出の推計（投資的事業を行わないことと仮定し、投資的経費を除く。）</t>
    </r>
    <rPh sb="0" eb="1">
      <t>レイ</t>
    </rPh>
    <rPh sb="1" eb="2">
      <t>カズ</t>
    </rPh>
    <rPh sb="2" eb="3">
      <t>ゲン</t>
    </rPh>
    <rPh sb="3" eb="5">
      <t>ネンド</t>
    </rPh>
    <rPh sb="5" eb="7">
      <t>サイシュツ</t>
    </rPh>
    <rPh sb="8" eb="10">
      <t>スイケイ</t>
    </rPh>
    <rPh sb="11" eb="14">
      <t>トウシテキ</t>
    </rPh>
    <rPh sb="14" eb="16">
      <t>ジギョウ</t>
    </rPh>
    <rPh sb="17" eb="18">
      <t>オコナ</t>
    </rPh>
    <rPh sb="24" eb="26">
      <t>カテイ</t>
    </rPh>
    <rPh sb="28" eb="31">
      <t>トウシテキ</t>
    </rPh>
    <rPh sb="31" eb="33">
      <t>ケイヒ</t>
    </rPh>
    <rPh sb="34" eb="35">
      <t>ノゾ</t>
    </rPh>
    <phoneticPr fontId="2"/>
  </si>
  <si>
    <r>
      <t>令和</t>
    </r>
    <r>
      <rPr>
        <b/>
        <sz val="16"/>
        <color rgb="FFFF0000"/>
        <rFont val="ＭＳ Ｐゴシック"/>
        <family val="3"/>
        <charset val="128"/>
      </rPr>
      <t>２</t>
    </r>
    <r>
      <rPr>
        <b/>
        <sz val="16"/>
        <rFont val="ＭＳ Ｐゴシック"/>
        <family val="3"/>
        <charset val="128"/>
      </rPr>
      <t>年度歳出の推計（投資的事業を行わないことと仮定し、投資的経費を除く。）</t>
    </r>
    <rPh sb="0" eb="1">
      <t>レイ</t>
    </rPh>
    <rPh sb="1" eb="2">
      <t>カズ</t>
    </rPh>
    <rPh sb="3" eb="5">
      <t>ネンド</t>
    </rPh>
    <rPh sb="4" eb="5">
      <t>ド</t>
    </rPh>
    <rPh sb="5" eb="7">
      <t>サイシュツ</t>
    </rPh>
    <rPh sb="8" eb="10">
      <t>スイケイ</t>
    </rPh>
    <rPh sb="11" eb="14">
      <t>トウシテキ</t>
    </rPh>
    <rPh sb="14" eb="16">
      <t>ジギョウ</t>
    </rPh>
    <rPh sb="17" eb="18">
      <t>オコナ</t>
    </rPh>
    <rPh sb="24" eb="26">
      <t>カテイ</t>
    </rPh>
    <rPh sb="28" eb="31">
      <t>トウシテキ</t>
    </rPh>
    <rPh sb="31" eb="33">
      <t>ケイヒ</t>
    </rPh>
    <rPh sb="34" eb="35">
      <t>ノゾ</t>
    </rPh>
    <phoneticPr fontId="2"/>
  </si>
  <si>
    <r>
      <t>令和</t>
    </r>
    <r>
      <rPr>
        <b/>
        <sz val="16"/>
        <color rgb="FFFF0000"/>
        <rFont val="ＭＳ Ｐゴシック"/>
        <family val="3"/>
        <charset val="128"/>
      </rPr>
      <t>３</t>
    </r>
    <r>
      <rPr>
        <b/>
        <sz val="16"/>
        <rFont val="ＭＳ Ｐゴシック"/>
        <family val="3"/>
        <charset val="128"/>
      </rPr>
      <t>年度歳出の推計（投資的事業を行わないことと仮定し、投資的経費を除く。）</t>
    </r>
    <rPh sb="0" eb="1">
      <t>レイ</t>
    </rPh>
    <rPh sb="1" eb="2">
      <t>カズ</t>
    </rPh>
    <rPh sb="3" eb="5">
      <t>ネンド</t>
    </rPh>
    <rPh sb="5" eb="7">
      <t>サイシュツ</t>
    </rPh>
    <rPh sb="8" eb="10">
      <t>スイケイ</t>
    </rPh>
    <rPh sb="11" eb="14">
      <t>トウシテキ</t>
    </rPh>
    <rPh sb="14" eb="16">
      <t>ジギョウ</t>
    </rPh>
    <rPh sb="17" eb="18">
      <t>オコナ</t>
    </rPh>
    <rPh sb="24" eb="26">
      <t>カテイ</t>
    </rPh>
    <rPh sb="28" eb="31">
      <t>トウシテキ</t>
    </rPh>
    <rPh sb="31" eb="33">
      <t>ケイヒ</t>
    </rPh>
    <rPh sb="34" eb="35">
      <t>ノゾ</t>
    </rPh>
    <phoneticPr fontId="2"/>
  </si>
  <si>
    <r>
      <t>令和</t>
    </r>
    <r>
      <rPr>
        <b/>
        <sz val="16"/>
        <color rgb="FFFF0000"/>
        <rFont val="ＭＳ Ｐゴシック"/>
        <family val="3"/>
        <charset val="128"/>
      </rPr>
      <t>４</t>
    </r>
    <r>
      <rPr>
        <b/>
        <sz val="16"/>
        <rFont val="ＭＳ Ｐゴシック"/>
        <family val="3"/>
        <charset val="128"/>
      </rPr>
      <t>年度歳出の推計（投資的事業を行わないことと仮定し、投資的経費を除く。）</t>
    </r>
    <rPh sb="0" eb="1">
      <t>レイ</t>
    </rPh>
    <rPh sb="1" eb="2">
      <t>カズ</t>
    </rPh>
    <rPh sb="3" eb="5">
      <t>ネンド</t>
    </rPh>
    <rPh sb="5" eb="7">
      <t>サイシュツ</t>
    </rPh>
    <rPh sb="8" eb="10">
      <t>スイケイ</t>
    </rPh>
    <rPh sb="11" eb="14">
      <t>トウシテキ</t>
    </rPh>
    <rPh sb="14" eb="16">
      <t>ジギョウ</t>
    </rPh>
    <rPh sb="17" eb="18">
      <t>オコナ</t>
    </rPh>
    <rPh sb="24" eb="26">
      <t>カテイ</t>
    </rPh>
    <rPh sb="28" eb="31">
      <t>トウシテキ</t>
    </rPh>
    <rPh sb="31" eb="33">
      <t>ケイヒ</t>
    </rPh>
    <rPh sb="34" eb="35">
      <t>ノゾ</t>
    </rPh>
    <phoneticPr fontId="2"/>
  </si>
  <si>
    <r>
      <t>令和</t>
    </r>
    <r>
      <rPr>
        <b/>
        <sz val="16"/>
        <color rgb="FFFF0000"/>
        <rFont val="ＭＳ Ｐゴシック"/>
        <family val="3"/>
        <charset val="128"/>
      </rPr>
      <t>５</t>
    </r>
    <r>
      <rPr>
        <b/>
        <sz val="16"/>
        <rFont val="ＭＳ Ｐゴシック"/>
        <family val="3"/>
        <charset val="128"/>
      </rPr>
      <t>年度歳出の推計（投資的事業を行わないことと仮定し、投資的経費を除く。）</t>
    </r>
    <rPh sb="0" eb="1">
      <t>レイ</t>
    </rPh>
    <rPh sb="1" eb="2">
      <t>カズ</t>
    </rPh>
    <rPh sb="3" eb="5">
      <t>ネンド</t>
    </rPh>
    <rPh sb="5" eb="7">
      <t>サイシュツ</t>
    </rPh>
    <rPh sb="8" eb="10">
      <t>スイケイ</t>
    </rPh>
    <rPh sb="11" eb="14">
      <t>トウシテキ</t>
    </rPh>
    <rPh sb="14" eb="16">
      <t>ジギョウ</t>
    </rPh>
    <rPh sb="17" eb="18">
      <t>オコナ</t>
    </rPh>
    <rPh sb="24" eb="26">
      <t>カテイ</t>
    </rPh>
    <rPh sb="28" eb="31">
      <t>トウシテキ</t>
    </rPh>
    <rPh sb="31" eb="33">
      <t>ケイヒ</t>
    </rPh>
    <rPh sb="34" eb="35">
      <t>ノゾ</t>
    </rPh>
    <phoneticPr fontId="2"/>
  </si>
  <si>
    <r>
      <t>令和</t>
    </r>
    <r>
      <rPr>
        <b/>
        <sz val="16"/>
        <color rgb="FFFF0000"/>
        <rFont val="ＭＳ Ｐゴシック"/>
        <family val="3"/>
        <charset val="128"/>
      </rPr>
      <t>６</t>
    </r>
    <r>
      <rPr>
        <b/>
        <sz val="16"/>
        <rFont val="ＭＳ Ｐゴシック"/>
        <family val="3"/>
        <charset val="128"/>
      </rPr>
      <t>年度歳出の推計（投資的事業を行わないことと仮定し、投資的経費を除く。）</t>
    </r>
    <rPh sb="0" eb="1">
      <t>レイ</t>
    </rPh>
    <rPh sb="1" eb="2">
      <t>カズ</t>
    </rPh>
    <rPh sb="3" eb="5">
      <t>ネンド</t>
    </rPh>
    <rPh sb="5" eb="7">
      <t>サイシュツ</t>
    </rPh>
    <rPh sb="8" eb="10">
      <t>スイケイ</t>
    </rPh>
    <rPh sb="11" eb="14">
      <t>トウシテキ</t>
    </rPh>
    <rPh sb="14" eb="16">
      <t>ジギョウ</t>
    </rPh>
    <rPh sb="17" eb="18">
      <t>オコナ</t>
    </rPh>
    <rPh sb="24" eb="26">
      <t>カテイ</t>
    </rPh>
    <rPh sb="28" eb="31">
      <t>トウシテキ</t>
    </rPh>
    <rPh sb="31" eb="33">
      <t>ケイヒ</t>
    </rPh>
    <rPh sb="34" eb="35">
      <t>ノゾ</t>
    </rPh>
    <phoneticPr fontId="2"/>
  </si>
  <si>
    <r>
      <t>令和</t>
    </r>
    <r>
      <rPr>
        <b/>
        <sz val="14"/>
        <color rgb="FFFF0000"/>
        <rFont val="ＭＳ Ｐゴシック"/>
        <family val="3"/>
        <charset val="128"/>
      </rPr>
      <t>元</t>
    </r>
    <r>
      <rPr>
        <b/>
        <sz val="14"/>
        <rFont val="ＭＳ Ｐゴシック"/>
        <family val="3"/>
        <charset val="128"/>
      </rPr>
      <t>年度投資的事業計画一覧</t>
    </r>
    <rPh sb="0" eb="1">
      <t>レイ</t>
    </rPh>
    <rPh sb="1" eb="2">
      <t>カズ</t>
    </rPh>
    <rPh sb="2" eb="3">
      <t>ゲン</t>
    </rPh>
    <rPh sb="3" eb="5">
      <t>ネンド</t>
    </rPh>
    <rPh sb="5" eb="8">
      <t>トウシテキ</t>
    </rPh>
    <rPh sb="8" eb="10">
      <t>ジギョウ</t>
    </rPh>
    <rPh sb="10" eb="12">
      <t>ケイカク</t>
    </rPh>
    <rPh sb="12" eb="14">
      <t>イチラン</t>
    </rPh>
    <phoneticPr fontId="2"/>
  </si>
  <si>
    <r>
      <t>令和</t>
    </r>
    <r>
      <rPr>
        <b/>
        <sz val="14"/>
        <color rgb="FFFF0000"/>
        <rFont val="ＭＳ Ｐゴシック"/>
        <family val="3"/>
        <charset val="128"/>
      </rPr>
      <t>２</t>
    </r>
    <r>
      <rPr>
        <b/>
        <sz val="14"/>
        <rFont val="ＭＳ Ｐゴシック"/>
        <family val="3"/>
        <charset val="128"/>
      </rPr>
      <t>年度投資的事業計画一覧</t>
    </r>
    <rPh sb="0" eb="1">
      <t>レイ</t>
    </rPh>
    <rPh sb="1" eb="2">
      <t>カズ</t>
    </rPh>
    <rPh sb="3" eb="5">
      <t>ネンド</t>
    </rPh>
    <rPh sb="5" eb="8">
      <t>トウシテキ</t>
    </rPh>
    <rPh sb="8" eb="10">
      <t>ジギョウ</t>
    </rPh>
    <rPh sb="10" eb="12">
      <t>ケイカク</t>
    </rPh>
    <rPh sb="12" eb="14">
      <t>イチラン</t>
    </rPh>
    <phoneticPr fontId="2"/>
  </si>
  <si>
    <r>
      <t>令和</t>
    </r>
    <r>
      <rPr>
        <b/>
        <sz val="14"/>
        <color rgb="FFFF0000"/>
        <rFont val="ＭＳ Ｐゴシック"/>
        <family val="3"/>
        <charset val="128"/>
      </rPr>
      <t>３</t>
    </r>
    <r>
      <rPr>
        <b/>
        <sz val="14"/>
        <rFont val="ＭＳ Ｐゴシック"/>
        <family val="3"/>
        <charset val="128"/>
      </rPr>
      <t>年度投資的事業計画一覧</t>
    </r>
    <rPh sb="0" eb="1">
      <t>レイ</t>
    </rPh>
    <rPh sb="1" eb="2">
      <t>カズ</t>
    </rPh>
    <rPh sb="3" eb="5">
      <t>ネンド</t>
    </rPh>
    <rPh sb="5" eb="8">
      <t>トウシテキ</t>
    </rPh>
    <rPh sb="8" eb="10">
      <t>ジギョウ</t>
    </rPh>
    <rPh sb="10" eb="12">
      <t>ケイカク</t>
    </rPh>
    <rPh sb="12" eb="14">
      <t>イチラン</t>
    </rPh>
    <phoneticPr fontId="2"/>
  </si>
  <si>
    <r>
      <t>令和</t>
    </r>
    <r>
      <rPr>
        <b/>
        <sz val="14"/>
        <color rgb="FFFF0000"/>
        <rFont val="ＭＳ Ｐゴシック"/>
        <family val="3"/>
        <charset val="128"/>
      </rPr>
      <t>４</t>
    </r>
    <r>
      <rPr>
        <b/>
        <sz val="14"/>
        <rFont val="ＭＳ Ｐゴシック"/>
        <family val="3"/>
        <charset val="128"/>
      </rPr>
      <t>年度投資的事業計画一覧</t>
    </r>
    <rPh sb="0" eb="1">
      <t>レイ</t>
    </rPh>
    <rPh sb="1" eb="2">
      <t>カズ</t>
    </rPh>
    <rPh sb="3" eb="5">
      <t>ネンド</t>
    </rPh>
    <rPh sb="5" eb="8">
      <t>トウシテキ</t>
    </rPh>
    <rPh sb="8" eb="10">
      <t>ジギョウ</t>
    </rPh>
    <rPh sb="10" eb="12">
      <t>ケイカク</t>
    </rPh>
    <rPh sb="12" eb="14">
      <t>イチラン</t>
    </rPh>
    <phoneticPr fontId="2"/>
  </si>
  <si>
    <r>
      <t>令和</t>
    </r>
    <r>
      <rPr>
        <b/>
        <sz val="14"/>
        <color rgb="FFFF0000"/>
        <rFont val="ＭＳ Ｐゴシック"/>
        <family val="3"/>
        <charset val="128"/>
      </rPr>
      <t>５</t>
    </r>
    <r>
      <rPr>
        <b/>
        <sz val="14"/>
        <rFont val="ＭＳ Ｐゴシック"/>
        <family val="3"/>
        <charset val="128"/>
      </rPr>
      <t>年度投資的事業計画一覧</t>
    </r>
    <rPh sb="0" eb="1">
      <t>レイ</t>
    </rPh>
    <rPh sb="1" eb="2">
      <t>カズ</t>
    </rPh>
    <rPh sb="3" eb="5">
      <t>ネンド</t>
    </rPh>
    <rPh sb="5" eb="8">
      <t>トウシテキ</t>
    </rPh>
    <rPh sb="8" eb="10">
      <t>ジギョウ</t>
    </rPh>
    <rPh sb="10" eb="12">
      <t>ケイカク</t>
    </rPh>
    <rPh sb="12" eb="14">
      <t>イチラン</t>
    </rPh>
    <phoneticPr fontId="2"/>
  </si>
  <si>
    <r>
      <t>令和</t>
    </r>
    <r>
      <rPr>
        <b/>
        <sz val="14"/>
        <color rgb="FFFF0000"/>
        <rFont val="ＭＳ Ｐゴシック"/>
        <family val="3"/>
        <charset val="128"/>
      </rPr>
      <t>６</t>
    </r>
    <r>
      <rPr>
        <b/>
        <sz val="14"/>
        <rFont val="ＭＳ Ｐゴシック"/>
        <family val="3"/>
        <charset val="128"/>
      </rPr>
      <t>年度投資的事業計画一覧</t>
    </r>
    <rPh sb="0" eb="1">
      <t>レイ</t>
    </rPh>
    <rPh sb="1" eb="2">
      <t>カズ</t>
    </rPh>
    <rPh sb="3" eb="5">
      <t>ネンド</t>
    </rPh>
    <rPh sb="5" eb="8">
      <t>トウシテキ</t>
    </rPh>
    <rPh sb="8" eb="10">
      <t>ジギョウ</t>
    </rPh>
    <rPh sb="10" eb="12">
      <t>ケイカク</t>
    </rPh>
    <rPh sb="12" eb="14">
      <t>イチラン</t>
    </rPh>
    <phoneticPr fontId="2"/>
  </si>
  <si>
    <r>
      <t>令和</t>
    </r>
    <r>
      <rPr>
        <b/>
        <sz val="12"/>
        <color rgb="FFFF0000"/>
        <rFont val="ＭＳ Ｐゴシック"/>
        <family val="3"/>
        <charset val="128"/>
      </rPr>
      <t>元</t>
    </r>
    <r>
      <rPr>
        <b/>
        <sz val="12"/>
        <rFont val="ＭＳ Ｐゴシック"/>
        <family val="3"/>
        <charset val="128"/>
      </rPr>
      <t>年度歳入・歳出推計集計表</t>
    </r>
    <rPh sb="0" eb="1">
      <t>レイ</t>
    </rPh>
    <rPh sb="1" eb="2">
      <t>カズ</t>
    </rPh>
    <rPh sb="2" eb="3">
      <t>ゲン</t>
    </rPh>
    <rPh sb="3" eb="5">
      <t>ネンド</t>
    </rPh>
    <rPh sb="5" eb="7">
      <t>サイニュウ</t>
    </rPh>
    <rPh sb="8" eb="10">
      <t>サイシュツ</t>
    </rPh>
    <rPh sb="10" eb="12">
      <t>スイケイ</t>
    </rPh>
    <rPh sb="12" eb="15">
      <t>シュウケイヒョウ</t>
    </rPh>
    <phoneticPr fontId="2"/>
  </si>
  <si>
    <r>
      <t>令和</t>
    </r>
    <r>
      <rPr>
        <b/>
        <sz val="12"/>
        <color rgb="FFFF0000"/>
        <rFont val="ＭＳ Ｐゴシック"/>
        <family val="3"/>
        <charset val="128"/>
      </rPr>
      <t>２</t>
    </r>
    <r>
      <rPr>
        <b/>
        <sz val="12"/>
        <rFont val="ＭＳ Ｐゴシック"/>
        <family val="3"/>
        <charset val="128"/>
      </rPr>
      <t>年度歳入・歳出推計集計表</t>
    </r>
    <rPh sb="0" eb="1">
      <t>レイ</t>
    </rPh>
    <rPh sb="1" eb="2">
      <t>カズ</t>
    </rPh>
    <rPh sb="3" eb="5">
      <t>ネンド</t>
    </rPh>
    <rPh sb="5" eb="7">
      <t>サイニュウ</t>
    </rPh>
    <rPh sb="8" eb="10">
      <t>サイシュツ</t>
    </rPh>
    <rPh sb="10" eb="12">
      <t>スイケイ</t>
    </rPh>
    <rPh sb="12" eb="15">
      <t>シュウケイヒョウ</t>
    </rPh>
    <phoneticPr fontId="2"/>
  </si>
  <si>
    <r>
      <t>令和</t>
    </r>
    <r>
      <rPr>
        <b/>
        <sz val="12"/>
        <color rgb="FFFF0000"/>
        <rFont val="ＭＳ Ｐゴシック"/>
        <family val="3"/>
        <charset val="128"/>
      </rPr>
      <t>３</t>
    </r>
    <r>
      <rPr>
        <b/>
        <sz val="12"/>
        <rFont val="ＭＳ Ｐゴシック"/>
        <family val="3"/>
        <charset val="128"/>
      </rPr>
      <t>年度歳入・歳出推計集計表</t>
    </r>
    <rPh sb="0" eb="1">
      <t>レイ</t>
    </rPh>
    <rPh sb="1" eb="2">
      <t>カズ</t>
    </rPh>
    <rPh sb="3" eb="5">
      <t>ネンド</t>
    </rPh>
    <rPh sb="5" eb="7">
      <t>サイニュウ</t>
    </rPh>
    <rPh sb="8" eb="10">
      <t>サイシュツ</t>
    </rPh>
    <rPh sb="10" eb="12">
      <t>スイケイ</t>
    </rPh>
    <rPh sb="12" eb="15">
      <t>シュウケイヒョウ</t>
    </rPh>
    <phoneticPr fontId="2"/>
  </si>
  <si>
    <r>
      <t>令和</t>
    </r>
    <r>
      <rPr>
        <b/>
        <sz val="12"/>
        <color rgb="FFFF0000"/>
        <rFont val="ＭＳ Ｐゴシック"/>
        <family val="3"/>
        <charset val="128"/>
      </rPr>
      <t>４</t>
    </r>
    <r>
      <rPr>
        <b/>
        <sz val="12"/>
        <rFont val="ＭＳ Ｐゴシック"/>
        <family val="3"/>
        <charset val="128"/>
      </rPr>
      <t>年度歳入・歳出推計集計表</t>
    </r>
    <rPh sb="0" eb="1">
      <t>レイ</t>
    </rPh>
    <rPh sb="1" eb="2">
      <t>カズ</t>
    </rPh>
    <rPh sb="3" eb="5">
      <t>ネンド</t>
    </rPh>
    <rPh sb="5" eb="7">
      <t>サイニュウ</t>
    </rPh>
    <rPh sb="8" eb="10">
      <t>サイシュツ</t>
    </rPh>
    <rPh sb="10" eb="12">
      <t>スイケイ</t>
    </rPh>
    <rPh sb="12" eb="15">
      <t>シュウケイヒョウ</t>
    </rPh>
    <phoneticPr fontId="2"/>
  </si>
  <si>
    <r>
      <t>令和</t>
    </r>
    <r>
      <rPr>
        <b/>
        <sz val="12"/>
        <color rgb="FFFF0000"/>
        <rFont val="ＭＳ Ｐゴシック"/>
        <family val="3"/>
        <charset val="128"/>
      </rPr>
      <t>５</t>
    </r>
    <r>
      <rPr>
        <b/>
        <sz val="12"/>
        <rFont val="ＭＳ Ｐゴシック"/>
        <family val="3"/>
        <charset val="128"/>
      </rPr>
      <t>年度歳入・歳出推計集計表</t>
    </r>
    <rPh sb="0" eb="1">
      <t>レイ</t>
    </rPh>
    <rPh sb="1" eb="2">
      <t>カズ</t>
    </rPh>
    <rPh sb="3" eb="5">
      <t>ネンド</t>
    </rPh>
    <rPh sb="5" eb="7">
      <t>サイニュウ</t>
    </rPh>
    <rPh sb="8" eb="10">
      <t>サイシュツ</t>
    </rPh>
    <rPh sb="10" eb="12">
      <t>スイケイ</t>
    </rPh>
    <rPh sb="12" eb="15">
      <t>シュウケイヒョウ</t>
    </rPh>
    <phoneticPr fontId="2"/>
  </si>
  <si>
    <r>
      <t>令和</t>
    </r>
    <r>
      <rPr>
        <b/>
        <sz val="12"/>
        <color rgb="FFFF0000"/>
        <rFont val="ＭＳ Ｐゴシック"/>
        <family val="3"/>
        <charset val="128"/>
      </rPr>
      <t>６</t>
    </r>
    <r>
      <rPr>
        <b/>
        <sz val="12"/>
        <rFont val="ＭＳ Ｐゴシック"/>
        <family val="3"/>
        <charset val="128"/>
      </rPr>
      <t>年度歳入・歳出推計集計表</t>
    </r>
    <rPh sb="0" eb="1">
      <t>レイ</t>
    </rPh>
    <rPh sb="1" eb="2">
      <t>カズ</t>
    </rPh>
    <rPh sb="3" eb="5">
      <t>ネンド</t>
    </rPh>
    <rPh sb="5" eb="7">
      <t>サイニュウ</t>
    </rPh>
    <rPh sb="8" eb="10">
      <t>サイシュツ</t>
    </rPh>
    <rPh sb="10" eb="12">
      <t>スイケイ</t>
    </rPh>
    <rPh sb="12" eb="15">
      <t>シュウケイヒョウ</t>
    </rPh>
    <phoneticPr fontId="2"/>
  </si>
  <si>
    <r>
      <t>　令和</t>
    </r>
    <r>
      <rPr>
        <b/>
        <sz val="12"/>
        <color rgb="FFFF0000"/>
        <rFont val="ＭＳ Ｐゴシック"/>
        <family val="3"/>
        <charset val="128"/>
      </rPr>
      <t>元</t>
    </r>
    <r>
      <rPr>
        <b/>
        <sz val="12"/>
        <rFont val="ＭＳ Ｐゴシック"/>
        <family val="3"/>
        <charset val="128"/>
      </rPr>
      <t>年度投資的事業の実施に伴い発行する地方債による追加必要一般財源調</t>
    </r>
    <rPh sb="1" eb="2">
      <t>レイ</t>
    </rPh>
    <rPh sb="2" eb="3">
      <t>カズ</t>
    </rPh>
    <rPh sb="3" eb="4">
      <t>ゲン</t>
    </rPh>
    <rPh sb="4" eb="6">
      <t>ネンド</t>
    </rPh>
    <rPh sb="6" eb="9">
      <t>トウシテキ</t>
    </rPh>
    <rPh sb="9" eb="11">
      <t>ジギョウ</t>
    </rPh>
    <rPh sb="12" eb="14">
      <t>ジッシ</t>
    </rPh>
    <rPh sb="15" eb="16">
      <t>トモナ</t>
    </rPh>
    <rPh sb="17" eb="19">
      <t>ハッコウ</t>
    </rPh>
    <rPh sb="21" eb="24">
      <t>チホウサイ</t>
    </rPh>
    <rPh sb="27" eb="29">
      <t>ツイカ</t>
    </rPh>
    <rPh sb="29" eb="31">
      <t>ヒツヨウ</t>
    </rPh>
    <rPh sb="31" eb="33">
      <t>イッパン</t>
    </rPh>
    <rPh sb="33" eb="35">
      <t>ザイゲン</t>
    </rPh>
    <rPh sb="35" eb="36">
      <t>チョウ</t>
    </rPh>
    <phoneticPr fontId="2"/>
  </si>
  <si>
    <r>
      <t>　令和</t>
    </r>
    <r>
      <rPr>
        <b/>
        <sz val="12"/>
        <color rgb="FFFF0000"/>
        <rFont val="ＭＳ Ｐゴシック"/>
        <family val="3"/>
        <charset val="128"/>
      </rPr>
      <t>２</t>
    </r>
    <r>
      <rPr>
        <b/>
        <sz val="12"/>
        <rFont val="ＭＳ Ｐゴシック"/>
        <family val="3"/>
        <charset val="128"/>
      </rPr>
      <t>年度投資的事業の実施に伴い発行する地方債による追加必要一般財源調</t>
    </r>
    <rPh sb="1" eb="2">
      <t>レイ</t>
    </rPh>
    <rPh sb="2" eb="3">
      <t>カズ</t>
    </rPh>
    <rPh sb="4" eb="6">
      <t>ネンド</t>
    </rPh>
    <rPh sb="6" eb="9">
      <t>トウシテキ</t>
    </rPh>
    <rPh sb="9" eb="11">
      <t>ジギョウ</t>
    </rPh>
    <rPh sb="12" eb="14">
      <t>ジッシ</t>
    </rPh>
    <rPh sb="15" eb="16">
      <t>トモナ</t>
    </rPh>
    <rPh sb="17" eb="19">
      <t>ハッコウ</t>
    </rPh>
    <rPh sb="21" eb="24">
      <t>チホウサイ</t>
    </rPh>
    <rPh sb="27" eb="29">
      <t>ツイカ</t>
    </rPh>
    <rPh sb="29" eb="31">
      <t>ヒツヨウ</t>
    </rPh>
    <rPh sb="31" eb="33">
      <t>イッパン</t>
    </rPh>
    <rPh sb="33" eb="35">
      <t>ザイゲン</t>
    </rPh>
    <rPh sb="35" eb="36">
      <t>チョウ</t>
    </rPh>
    <phoneticPr fontId="2"/>
  </si>
  <si>
    <r>
      <t>　令和</t>
    </r>
    <r>
      <rPr>
        <b/>
        <sz val="12"/>
        <color rgb="FFFF0000"/>
        <rFont val="ＭＳ Ｐゴシック"/>
        <family val="3"/>
        <charset val="128"/>
      </rPr>
      <t>３</t>
    </r>
    <r>
      <rPr>
        <b/>
        <sz val="12"/>
        <rFont val="ＭＳ Ｐゴシック"/>
        <family val="3"/>
        <charset val="128"/>
      </rPr>
      <t>年度投資的事業の実施に伴い発行する地方債による追加必要一般財源調</t>
    </r>
    <rPh sb="1" eb="2">
      <t>レイ</t>
    </rPh>
    <rPh sb="2" eb="3">
      <t>カズ</t>
    </rPh>
    <rPh sb="4" eb="6">
      <t>ネンド</t>
    </rPh>
    <rPh sb="6" eb="9">
      <t>トウシテキ</t>
    </rPh>
    <rPh sb="9" eb="11">
      <t>ジギョウ</t>
    </rPh>
    <rPh sb="12" eb="14">
      <t>ジッシ</t>
    </rPh>
    <rPh sb="15" eb="16">
      <t>トモナ</t>
    </rPh>
    <rPh sb="17" eb="19">
      <t>ハッコウ</t>
    </rPh>
    <rPh sb="21" eb="24">
      <t>チホウサイ</t>
    </rPh>
    <rPh sb="27" eb="29">
      <t>ツイカ</t>
    </rPh>
    <rPh sb="29" eb="31">
      <t>ヒツヨウ</t>
    </rPh>
    <rPh sb="31" eb="33">
      <t>イッパン</t>
    </rPh>
    <rPh sb="33" eb="35">
      <t>ザイゲン</t>
    </rPh>
    <rPh sb="35" eb="36">
      <t>チョウ</t>
    </rPh>
    <phoneticPr fontId="2"/>
  </si>
  <si>
    <r>
      <t>　令和</t>
    </r>
    <r>
      <rPr>
        <b/>
        <sz val="12"/>
        <color rgb="FFFF0000"/>
        <rFont val="ＭＳ Ｐゴシック"/>
        <family val="3"/>
        <charset val="128"/>
      </rPr>
      <t>４</t>
    </r>
    <r>
      <rPr>
        <b/>
        <sz val="12"/>
        <rFont val="ＭＳ Ｐゴシック"/>
        <family val="3"/>
        <charset val="128"/>
      </rPr>
      <t>年度投資的事業の実施に伴い発行する地方債による追加必要一般財源調</t>
    </r>
    <rPh sb="1" eb="2">
      <t>レイ</t>
    </rPh>
    <rPh sb="2" eb="3">
      <t>カズ</t>
    </rPh>
    <rPh sb="4" eb="6">
      <t>ネンド</t>
    </rPh>
    <rPh sb="6" eb="9">
      <t>トウシテキ</t>
    </rPh>
    <rPh sb="9" eb="11">
      <t>ジギョウ</t>
    </rPh>
    <rPh sb="12" eb="14">
      <t>ジッシ</t>
    </rPh>
    <rPh sb="15" eb="16">
      <t>トモナ</t>
    </rPh>
    <rPh sb="17" eb="19">
      <t>ハッコウ</t>
    </rPh>
    <rPh sb="21" eb="24">
      <t>チホウサイ</t>
    </rPh>
    <rPh sb="27" eb="29">
      <t>ツイカ</t>
    </rPh>
    <rPh sb="29" eb="31">
      <t>ヒツヨウ</t>
    </rPh>
    <rPh sb="31" eb="33">
      <t>イッパン</t>
    </rPh>
    <rPh sb="33" eb="35">
      <t>ザイゲン</t>
    </rPh>
    <rPh sb="35" eb="36">
      <t>チョウ</t>
    </rPh>
    <phoneticPr fontId="2"/>
  </si>
  <si>
    <r>
      <t>　令和</t>
    </r>
    <r>
      <rPr>
        <b/>
        <sz val="12"/>
        <color rgb="FFFF0000"/>
        <rFont val="ＭＳ Ｐゴシック"/>
        <family val="3"/>
        <charset val="128"/>
      </rPr>
      <t>５</t>
    </r>
    <r>
      <rPr>
        <b/>
        <sz val="12"/>
        <rFont val="ＭＳ Ｐゴシック"/>
        <family val="3"/>
        <charset val="128"/>
      </rPr>
      <t>年度投資的事業の実施に伴い発行する地方債による追加必要一般財源調</t>
    </r>
    <rPh sb="1" eb="2">
      <t>レイ</t>
    </rPh>
    <rPh sb="2" eb="3">
      <t>カズ</t>
    </rPh>
    <rPh sb="4" eb="6">
      <t>ネンド</t>
    </rPh>
    <rPh sb="6" eb="9">
      <t>トウシテキ</t>
    </rPh>
    <rPh sb="9" eb="11">
      <t>ジギョウ</t>
    </rPh>
    <rPh sb="12" eb="14">
      <t>ジッシ</t>
    </rPh>
    <rPh sb="15" eb="16">
      <t>トモナ</t>
    </rPh>
    <rPh sb="17" eb="19">
      <t>ハッコウ</t>
    </rPh>
    <rPh sb="21" eb="24">
      <t>チホウサイ</t>
    </rPh>
    <rPh sb="27" eb="29">
      <t>ツイカ</t>
    </rPh>
    <rPh sb="29" eb="31">
      <t>ヒツヨウ</t>
    </rPh>
    <rPh sb="31" eb="33">
      <t>イッパン</t>
    </rPh>
    <rPh sb="33" eb="35">
      <t>ザイゲン</t>
    </rPh>
    <rPh sb="35" eb="36">
      <t>チョウ</t>
    </rPh>
    <phoneticPr fontId="2"/>
  </si>
  <si>
    <t>Ｈ３０決算額</t>
    <rPh sb="3" eb="6">
      <t>ケッサンガク</t>
    </rPh>
    <phoneticPr fontId="2"/>
  </si>
  <si>
    <t>R２</t>
    <phoneticPr fontId="2"/>
  </si>
  <si>
    <r>
      <t>令和</t>
    </r>
    <r>
      <rPr>
        <b/>
        <sz val="14"/>
        <color rgb="FFFF0000"/>
        <rFont val="ＭＳ Ｐゴシック"/>
        <family val="3"/>
        <charset val="128"/>
      </rPr>
      <t>５</t>
    </r>
    <r>
      <rPr>
        <b/>
        <sz val="14"/>
        <rFont val="ＭＳ Ｐゴシック"/>
        <family val="3"/>
        <charset val="128"/>
      </rPr>
      <t>年度歳入の推計</t>
    </r>
    <r>
      <rPr>
        <b/>
        <sz val="11"/>
        <rFont val="ＭＳ Ｐゴシック"/>
        <family val="3"/>
        <charset val="128"/>
      </rPr>
      <t>（投資的経費に充当される特定財源等を含まない。）</t>
    </r>
    <rPh sb="0" eb="1">
      <t>レイ</t>
    </rPh>
    <rPh sb="1" eb="2">
      <t>カズ</t>
    </rPh>
    <rPh sb="3" eb="5">
      <t>ネンド</t>
    </rPh>
    <rPh sb="5" eb="7">
      <t>サイニュウ</t>
    </rPh>
    <rPh sb="8" eb="10">
      <t>スイケイ</t>
    </rPh>
    <rPh sb="11" eb="14">
      <t>トウシテキ</t>
    </rPh>
    <rPh sb="14" eb="16">
      <t>ケイヒ</t>
    </rPh>
    <rPh sb="17" eb="19">
      <t>ジュウトウ</t>
    </rPh>
    <rPh sb="22" eb="24">
      <t>トクテイ</t>
    </rPh>
    <rPh sb="24" eb="26">
      <t>ザイゲン</t>
    </rPh>
    <rPh sb="26" eb="27">
      <t>トウ</t>
    </rPh>
    <rPh sb="28" eb="29">
      <t>フク</t>
    </rPh>
    <phoneticPr fontId="2"/>
  </si>
  <si>
    <r>
      <t>（</t>
    </r>
    <r>
      <rPr>
        <sz val="8"/>
        <color rgb="FFFF0000"/>
        <rFont val="ＭＳ Ｐゴシック"/>
        <family val="3"/>
        <charset val="128"/>
      </rPr>
      <t>３０</t>
    </r>
    <r>
      <rPr>
        <sz val="8"/>
        <rFont val="ＭＳ Ｐゴシック"/>
        <family val="3"/>
        <charset val="128"/>
      </rPr>
      <t>年度末残高）　　　　　発　行　額</t>
    </r>
    <rPh sb="3" eb="5">
      <t>ネンド</t>
    </rPh>
    <rPh sb="5" eb="6">
      <t>マツ</t>
    </rPh>
    <rPh sb="6" eb="8">
      <t>ザンダカ</t>
    </rPh>
    <rPh sb="14" eb="15">
      <t>パツ</t>
    </rPh>
    <rPh sb="16" eb="17">
      <t>ギョウ</t>
    </rPh>
    <rPh sb="18" eb="19">
      <t>ガク</t>
    </rPh>
    <phoneticPr fontId="2"/>
  </si>
  <si>
    <t>R元</t>
    <rPh sb="1" eb="2">
      <t>ゲン</t>
    </rPh>
    <phoneticPr fontId="2"/>
  </si>
  <si>
    <r>
      <t>令和</t>
    </r>
    <r>
      <rPr>
        <sz val="7"/>
        <color rgb="FFFF0000"/>
        <rFont val="ＭＳ Ｐゴシック"/>
        <family val="3"/>
        <charset val="128"/>
      </rPr>
      <t>２</t>
    </r>
    <r>
      <rPr>
        <sz val="7"/>
        <rFont val="ＭＳ Ｐゴシック"/>
        <family val="3"/>
        <charset val="128"/>
      </rPr>
      <t>年度以降については、上段に平成</t>
    </r>
    <r>
      <rPr>
        <sz val="7"/>
        <color rgb="FFFF0000"/>
        <rFont val="ＭＳ Ｐゴシック"/>
        <family val="3"/>
        <charset val="128"/>
      </rPr>
      <t>３０</t>
    </r>
    <r>
      <rPr>
        <sz val="7"/>
        <rFont val="ＭＳ Ｐゴシック"/>
        <family val="3"/>
        <charset val="128"/>
      </rPr>
      <t>年度までの借入に係る算入額を、下段に令和</t>
    </r>
    <r>
      <rPr>
        <sz val="7"/>
        <color rgb="FFFF0000"/>
        <rFont val="ＭＳ Ｐゴシック"/>
        <family val="3"/>
        <charset val="128"/>
      </rPr>
      <t>元</t>
    </r>
    <r>
      <rPr>
        <sz val="7"/>
        <rFont val="ＭＳ Ｐゴシック"/>
        <family val="3"/>
        <charset val="128"/>
      </rPr>
      <t>年度以降の借入に係る算入額を記入すること。</t>
    </r>
    <rPh sb="0" eb="1">
      <t>レイ</t>
    </rPh>
    <rPh sb="1" eb="2">
      <t>カズ</t>
    </rPh>
    <rPh sb="3" eb="5">
      <t>ネンド</t>
    </rPh>
    <rPh sb="5" eb="7">
      <t>イコウ</t>
    </rPh>
    <rPh sb="13" eb="15">
      <t>ジョウダン</t>
    </rPh>
    <rPh sb="16" eb="18">
      <t>ヘイセイ</t>
    </rPh>
    <rPh sb="20" eb="22">
      <t>ネンド</t>
    </rPh>
    <rPh sb="25" eb="27">
      <t>カリイレ</t>
    </rPh>
    <rPh sb="28" eb="29">
      <t>カカワ</t>
    </rPh>
    <rPh sb="30" eb="32">
      <t>サンニュウ</t>
    </rPh>
    <rPh sb="32" eb="33">
      <t>ガク</t>
    </rPh>
    <rPh sb="35" eb="37">
      <t>カダン</t>
    </rPh>
    <rPh sb="38" eb="40">
      <t>レイワ</t>
    </rPh>
    <rPh sb="40" eb="41">
      <t>ゲン</t>
    </rPh>
    <rPh sb="41" eb="45">
      <t>ネンドイコウ</t>
    </rPh>
    <rPh sb="46" eb="47">
      <t>カ</t>
    </rPh>
    <rPh sb="47" eb="48">
      <t>イ</t>
    </rPh>
    <rPh sb="49" eb="50">
      <t>カカワ</t>
    </rPh>
    <rPh sb="51" eb="53">
      <t>サンニュウ</t>
    </rPh>
    <rPh sb="53" eb="54">
      <t>ガク</t>
    </rPh>
    <rPh sb="55" eb="57">
      <t>キニュウ</t>
    </rPh>
    <phoneticPr fontId="2"/>
  </si>
  <si>
    <r>
      <t>令和</t>
    </r>
    <r>
      <rPr>
        <b/>
        <sz val="14"/>
        <color rgb="FFFF0000"/>
        <rFont val="ＭＳ Ｐゴシック"/>
        <family val="3"/>
        <charset val="128"/>
      </rPr>
      <t>２</t>
    </r>
    <r>
      <rPr>
        <b/>
        <sz val="14"/>
        <rFont val="ＭＳ Ｐゴシック"/>
        <family val="3"/>
        <charset val="128"/>
      </rPr>
      <t>年度歳入の推計</t>
    </r>
    <r>
      <rPr>
        <b/>
        <sz val="11"/>
        <rFont val="ＭＳ Ｐゴシック"/>
        <family val="3"/>
        <charset val="128"/>
      </rPr>
      <t>（投資的経費に充当される特定財源等を含まない。）</t>
    </r>
    <rPh sb="0" eb="2">
      <t>レイワ</t>
    </rPh>
    <rPh sb="3" eb="5">
      <t>ネンド</t>
    </rPh>
    <rPh sb="5" eb="7">
      <t>サイニュウ</t>
    </rPh>
    <rPh sb="8" eb="10">
      <t>スイケイ</t>
    </rPh>
    <rPh sb="11" eb="14">
      <t>トウシテキ</t>
    </rPh>
    <rPh sb="14" eb="16">
      <t>ケイヒ</t>
    </rPh>
    <rPh sb="17" eb="19">
      <t>ジュウトウ</t>
    </rPh>
    <rPh sb="22" eb="24">
      <t>トクテイ</t>
    </rPh>
    <rPh sb="24" eb="26">
      <t>ザイゲン</t>
    </rPh>
    <rPh sb="26" eb="27">
      <t>トウ</t>
    </rPh>
    <rPh sb="28" eb="29">
      <t>フク</t>
    </rPh>
    <phoneticPr fontId="2"/>
  </si>
  <si>
    <r>
      <t>令和</t>
    </r>
    <r>
      <rPr>
        <b/>
        <sz val="14"/>
        <color rgb="FFFF0000"/>
        <rFont val="ＭＳ Ｐゴシック"/>
        <family val="3"/>
        <charset val="128"/>
      </rPr>
      <t>３</t>
    </r>
    <r>
      <rPr>
        <b/>
        <sz val="14"/>
        <rFont val="ＭＳ Ｐゴシック"/>
        <family val="3"/>
        <charset val="128"/>
      </rPr>
      <t>年度歳入の推計</t>
    </r>
    <r>
      <rPr>
        <b/>
        <sz val="11"/>
        <rFont val="ＭＳ Ｐゴシック"/>
        <family val="3"/>
        <charset val="128"/>
      </rPr>
      <t>（投資的経費に充当される特定財源等を含まない。）</t>
    </r>
    <rPh sb="0" eb="2">
      <t>レイワ</t>
    </rPh>
    <rPh sb="3" eb="5">
      <t>ネンド</t>
    </rPh>
    <rPh sb="5" eb="7">
      <t>サイニュウ</t>
    </rPh>
    <rPh sb="8" eb="10">
      <t>スイケイ</t>
    </rPh>
    <rPh sb="11" eb="14">
      <t>トウシテキ</t>
    </rPh>
    <rPh sb="14" eb="16">
      <t>ケイヒ</t>
    </rPh>
    <rPh sb="17" eb="19">
      <t>ジュウトウ</t>
    </rPh>
    <rPh sb="22" eb="24">
      <t>トクテイ</t>
    </rPh>
    <rPh sb="24" eb="26">
      <t>ザイゲン</t>
    </rPh>
    <rPh sb="26" eb="27">
      <t>トウ</t>
    </rPh>
    <rPh sb="28" eb="29">
      <t>フク</t>
    </rPh>
    <phoneticPr fontId="2"/>
  </si>
  <si>
    <r>
      <t>令和</t>
    </r>
    <r>
      <rPr>
        <b/>
        <sz val="14"/>
        <color rgb="FFFF0000"/>
        <rFont val="ＭＳ Ｐゴシック"/>
        <family val="3"/>
        <charset val="128"/>
      </rPr>
      <t>４</t>
    </r>
    <r>
      <rPr>
        <b/>
        <sz val="14"/>
        <rFont val="ＭＳ Ｐゴシック"/>
        <family val="3"/>
        <charset val="128"/>
      </rPr>
      <t>年度歳入の推計</t>
    </r>
    <r>
      <rPr>
        <b/>
        <sz val="11"/>
        <rFont val="ＭＳ Ｐゴシック"/>
        <family val="3"/>
        <charset val="128"/>
      </rPr>
      <t>（投資的経費に充当される特定財源等を含まない。）</t>
    </r>
    <rPh sb="0" eb="1">
      <t>レイ</t>
    </rPh>
    <rPh sb="1" eb="2">
      <t>カズ</t>
    </rPh>
    <rPh sb="3" eb="4">
      <t>ネン</t>
    </rPh>
    <rPh sb="4" eb="5">
      <t>ド</t>
    </rPh>
    <rPh sb="5" eb="7">
      <t>サイニュウ</t>
    </rPh>
    <rPh sb="8" eb="10">
      <t>スイケイ</t>
    </rPh>
    <rPh sb="11" eb="14">
      <t>トウシテキ</t>
    </rPh>
    <rPh sb="14" eb="16">
      <t>ケイヒ</t>
    </rPh>
    <rPh sb="17" eb="19">
      <t>ジュウトウ</t>
    </rPh>
    <rPh sb="22" eb="24">
      <t>トクテイ</t>
    </rPh>
    <rPh sb="24" eb="26">
      <t>ザイゲン</t>
    </rPh>
    <rPh sb="26" eb="27">
      <t>トウ</t>
    </rPh>
    <rPh sb="28" eb="29">
      <t>フク</t>
    </rPh>
    <phoneticPr fontId="2"/>
  </si>
  <si>
    <r>
      <t>令和</t>
    </r>
    <r>
      <rPr>
        <b/>
        <sz val="14"/>
        <color rgb="FFFF0000"/>
        <rFont val="ＭＳ Ｐゴシック"/>
        <family val="3"/>
        <charset val="128"/>
      </rPr>
      <t>６</t>
    </r>
    <r>
      <rPr>
        <b/>
        <sz val="14"/>
        <rFont val="ＭＳ Ｐゴシック"/>
        <family val="3"/>
        <charset val="128"/>
      </rPr>
      <t>年度歳入の推計</t>
    </r>
    <r>
      <rPr>
        <b/>
        <sz val="11"/>
        <rFont val="ＭＳ Ｐゴシック"/>
        <family val="3"/>
        <charset val="128"/>
      </rPr>
      <t>（投資的経費に充当される特定財源等を含まない。）</t>
    </r>
    <rPh sb="0" eb="1">
      <t>レイ</t>
    </rPh>
    <rPh sb="1" eb="2">
      <t>カズ</t>
    </rPh>
    <rPh sb="3" eb="5">
      <t>ネンド</t>
    </rPh>
    <rPh sb="5" eb="7">
      <t>サイニュウ</t>
    </rPh>
    <rPh sb="8" eb="10">
      <t>スイケイ</t>
    </rPh>
    <rPh sb="11" eb="14">
      <t>トウシテキ</t>
    </rPh>
    <rPh sb="14" eb="16">
      <t>ケイヒ</t>
    </rPh>
    <rPh sb="17" eb="19">
      <t>ジュウトウ</t>
    </rPh>
    <rPh sb="22" eb="24">
      <t>トクテイ</t>
    </rPh>
    <rPh sb="24" eb="26">
      <t>ザイゲン</t>
    </rPh>
    <rPh sb="26" eb="27">
      <t>トウ</t>
    </rPh>
    <rPh sb="28" eb="29">
      <t>フク</t>
    </rPh>
    <phoneticPr fontId="2"/>
  </si>
  <si>
    <t>（　　　新　　　庄　　　村　　　）</t>
    <rPh sb="4" eb="5">
      <t>シン</t>
    </rPh>
    <rPh sb="8" eb="9">
      <t>ショウ</t>
    </rPh>
    <rPh sb="12" eb="13">
      <t>ムラ</t>
    </rPh>
    <phoneticPr fontId="2"/>
  </si>
  <si>
    <t>H28</t>
    <phoneticPr fontId="2"/>
  </si>
  <si>
    <t>R1</t>
    <phoneticPr fontId="2"/>
  </si>
  <si>
    <t>R3</t>
    <phoneticPr fontId="2"/>
  </si>
  <si>
    <t>R4</t>
    <phoneticPr fontId="2"/>
  </si>
  <si>
    <t>R5</t>
    <phoneticPr fontId="2"/>
  </si>
  <si>
    <t>R6</t>
    <phoneticPr fontId="2"/>
  </si>
  <si>
    <t>社会情勢を踏まえ、行政の行うべき業務の範囲、施策の内容、手法を見直し、村予算、村人員で最大限の効果を上げるよう努力する。</t>
    <rPh sb="0" eb="2">
      <t>シャカイ</t>
    </rPh>
    <rPh sb="2" eb="4">
      <t>ジョウセイ</t>
    </rPh>
    <rPh sb="5" eb="6">
      <t>フ</t>
    </rPh>
    <rPh sb="9" eb="11">
      <t>ギョウセイ</t>
    </rPh>
    <rPh sb="12" eb="13">
      <t>オコナ</t>
    </rPh>
    <rPh sb="16" eb="18">
      <t>ギョウム</t>
    </rPh>
    <rPh sb="19" eb="21">
      <t>ハンイ</t>
    </rPh>
    <rPh sb="22" eb="23">
      <t>セ</t>
    </rPh>
    <rPh sb="23" eb="24">
      <t>サク</t>
    </rPh>
    <rPh sb="25" eb="27">
      <t>ナイヨウ</t>
    </rPh>
    <rPh sb="28" eb="30">
      <t>シュホウ</t>
    </rPh>
    <rPh sb="31" eb="33">
      <t>ミナオ</t>
    </rPh>
    <rPh sb="35" eb="36">
      <t>ムラ</t>
    </rPh>
    <rPh sb="36" eb="38">
      <t>ヨサン</t>
    </rPh>
    <rPh sb="39" eb="40">
      <t>ムラ</t>
    </rPh>
    <rPh sb="40" eb="42">
      <t>ジンイン</t>
    </rPh>
    <rPh sb="43" eb="46">
      <t>サイダイゲン</t>
    </rPh>
    <rPh sb="47" eb="49">
      <t>コウカ</t>
    </rPh>
    <rPh sb="50" eb="51">
      <t>ア</t>
    </rPh>
    <rPh sb="55" eb="57">
      <t>ドリョク</t>
    </rPh>
    <phoneticPr fontId="2"/>
  </si>
  <si>
    <t>人口減少、高齢化等により税収の落ち込みが懸念される。</t>
    <rPh sb="0" eb="2">
      <t>ジンコウ</t>
    </rPh>
    <rPh sb="2" eb="4">
      <t>ゲンショウ</t>
    </rPh>
    <rPh sb="5" eb="8">
      <t>コウレイカ</t>
    </rPh>
    <rPh sb="8" eb="9">
      <t>トウ</t>
    </rPh>
    <rPh sb="12" eb="14">
      <t>ゼイシュウ</t>
    </rPh>
    <rPh sb="15" eb="16">
      <t>オ</t>
    </rPh>
    <rPh sb="17" eb="18">
      <t>コ</t>
    </rPh>
    <rPh sb="20" eb="22">
      <t>ケネン</t>
    </rPh>
    <phoneticPr fontId="2"/>
  </si>
  <si>
    <t>税外収入を含めた収納管理、滞納管理の強化、効率化を図るため、担当課との連携をとりながら適正かつ公正な収税に努める。また、滞納整理機構を活用し、村税収納率の向上を図る。</t>
    <rPh sb="0" eb="1">
      <t>ゼイ</t>
    </rPh>
    <rPh sb="1" eb="2">
      <t>ガイ</t>
    </rPh>
    <rPh sb="2" eb="4">
      <t>シュウニュウ</t>
    </rPh>
    <rPh sb="5" eb="6">
      <t>フク</t>
    </rPh>
    <rPh sb="8" eb="10">
      <t>シュウノウ</t>
    </rPh>
    <rPh sb="10" eb="12">
      <t>カンリ</t>
    </rPh>
    <rPh sb="13" eb="15">
      <t>タイノウ</t>
    </rPh>
    <rPh sb="15" eb="17">
      <t>カンリ</t>
    </rPh>
    <rPh sb="18" eb="20">
      <t>キョウカ</t>
    </rPh>
    <rPh sb="21" eb="24">
      <t>コウリツカ</t>
    </rPh>
    <rPh sb="25" eb="26">
      <t>ハカ</t>
    </rPh>
    <rPh sb="30" eb="33">
      <t>タントウカ</t>
    </rPh>
    <rPh sb="35" eb="37">
      <t>レンケイ</t>
    </rPh>
    <rPh sb="43" eb="45">
      <t>テキセイ</t>
    </rPh>
    <rPh sb="47" eb="49">
      <t>コウセイ</t>
    </rPh>
    <rPh sb="50" eb="52">
      <t>シュウゼイ</t>
    </rPh>
    <rPh sb="53" eb="54">
      <t>ツト</t>
    </rPh>
    <rPh sb="60" eb="62">
      <t>タイノウ</t>
    </rPh>
    <rPh sb="62" eb="64">
      <t>セイリ</t>
    </rPh>
    <rPh sb="64" eb="66">
      <t>キコウ</t>
    </rPh>
    <rPh sb="67" eb="69">
      <t>カツヨウ</t>
    </rPh>
    <rPh sb="71" eb="73">
      <t>ソンゼイ</t>
    </rPh>
    <rPh sb="73" eb="75">
      <t>シュウノウ</t>
    </rPh>
    <rPh sb="75" eb="76">
      <t>リツ</t>
    </rPh>
    <rPh sb="77" eb="79">
      <t>コウジョウ</t>
    </rPh>
    <rPh sb="80" eb="81">
      <t>ハカ</t>
    </rPh>
    <phoneticPr fontId="2"/>
  </si>
  <si>
    <t>平成27年度から子育て環境充実の一環として保育料を無償化したため、使用料の減収となっている。</t>
    <rPh sb="0" eb="2">
      <t>ヘイセイ</t>
    </rPh>
    <rPh sb="4" eb="6">
      <t>ネンド</t>
    </rPh>
    <rPh sb="8" eb="10">
      <t>コソダ</t>
    </rPh>
    <rPh sb="11" eb="13">
      <t>カンキョウ</t>
    </rPh>
    <rPh sb="13" eb="15">
      <t>ジュウジツ</t>
    </rPh>
    <rPh sb="16" eb="18">
      <t>イッカン</t>
    </rPh>
    <rPh sb="21" eb="24">
      <t>ホイクリョウ</t>
    </rPh>
    <rPh sb="25" eb="27">
      <t>ムショウ</t>
    </rPh>
    <rPh sb="27" eb="28">
      <t>カ</t>
    </rPh>
    <rPh sb="33" eb="36">
      <t>シヨウリョウ</t>
    </rPh>
    <rPh sb="37" eb="39">
      <t>ゲンシュウ</t>
    </rPh>
    <phoneticPr fontId="2"/>
  </si>
  <si>
    <t>適正な受益者負担となるよう努める。</t>
    <rPh sb="0" eb="2">
      <t>テキセイ</t>
    </rPh>
    <rPh sb="3" eb="6">
      <t>ジュエキシャ</t>
    </rPh>
    <rPh sb="6" eb="8">
      <t>フタン</t>
    </rPh>
    <rPh sb="13" eb="14">
      <t>ツト</t>
    </rPh>
    <phoneticPr fontId="2"/>
  </si>
  <si>
    <t>村有林管理の適正化に努め、間伐収入の増加に努める。売却可能資産の洗い出しに努め、処分等を検討する。</t>
    <rPh sb="0" eb="2">
      <t>ソンユウ</t>
    </rPh>
    <rPh sb="2" eb="3">
      <t>リン</t>
    </rPh>
    <rPh sb="3" eb="5">
      <t>カンリ</t>
    </rPh>
    <rPh sb="6" eb="9">
      <t>テキセイカ</t>
    </rPh>
    <rPh sb="10" eb="11">
      <t>ツト</t>
    </rPh>
    <rPh sb="13" eb="15">
      <t>カンバツ</t>
    </rPh>
    <rPh sb="15" eb="17">
      <t>シュウニュウ</t>
    </rPh>
    <rPh sb="18" eb="20">
      <t>ゾウカ</t>
    </rPh>
    <rPh sb="21" eb="22">
      <t>ツト</t>
    </rPh>
    <rPh sb="25" eb="27">
      <t>バイキャク</t>
    </rPh>
    <rPh sb="27" eb="29">
      <t>カノウ</t>
    </rPh>
    <rPh sb="29" eb="31">
      <t>シサン</t>
    </rPh>
    <rPh sb="32" eb="33">
      <t>アラ</t>
    </rPh>
    <rPh sb="34" eb="35">
      <t>ダ</t>
    </rPh>
    <rPh sb="37" eb="38">
      <t>ツト</t>
    </rPh>
    <rPh sb="40" eb="42">
      <t>ショブン</t>
    </rPh>
    <rPh sb="42" eb="43">
      <t>トウ</t>
    </rPh>
    <rPh sb="44" eb="46">
      <t>ケントウ</t>
    </rPh>
    <phoneticPr fontId="2"/>
  </si>
  <si>
    <t>地方公会計の中で整備する固定資産台帳を活用し、売却資産の洗い出しを行う。</t>
    <rPh sb="0" eb="2">
      <t>チホウ</t>
    </rPh>
    <rPh sb="2" eb="5">
      <t>コウカイケイ</t>
    </rPh>
    <rPh sb="6" eb="7">
      <t>ナカ</t>
    </rPh>
    <rPh sb="8" eb="10">
      <t>セイビ</t>
    </rPh>
    <rPh sb="12" eb="14">
      <t>コテイ</t>
    </rPh>
    <rPh sb="14" eb="16">
      <t>シサン</t>
    </rPh>
    <rPh sb="16" eb="18">
      <t>ダイチョウ</t>
    </rPh>
    <rPh sb="19" eb="21">
      <t>カツヨウ</t>
    </rPh>
    <rPh sb="23" eb="25">
      <t>バイキャク</t>
    </rPh>
    <rPh sb="25" eb="27">
      <t>シサン</t>
    </rPh>
    <rPh sb="28" eb="29">
      <t>アラ</t>
    </rPh>
    <rPh sb="30" eb="31">
      <t>ダ</t>
    </rPh>
    <rPh sb="33" eb="34">
      <t>オコナ</t>
    </rPh>
    <phoneticPr fontId="2"/>
  </si>
  <si>
    <t>ふるさと納税について、魅力的な返礼品のラインナップ等、引き続き取組みを推進していく。</t>
    <rPh sb="4" eb="6">
      <t>ノウゼイ</t>
    </rPh>
    <rPh sb="11" eb="14">
      <t>ミリョクテキ</t>
    </rPh>
    <rPh sb="15" eb="17">
      <t>ヘンレイ</t>
    </rPh>
    <rPh sb="17" eb="18">
      <t>ヒン</t>
    </rPh>
    <rPh sb="25" eb="26">
      <t>トウ</t>
    </rPh>
    <rPh sb="27" eb="28">
      <t>ヒ</t>
    </rPh>
    <rPh sb="29" eb="30">
      <t>ツヅ</t>
    </rPh>
    <rPh sb="31" eb="33">
      <t>トリク</t>
    </rPh>
    <rPh sb="35" eb="37">
      <t>スイシン</t>
    </rPh>
    <phoneticPr fontId="2"/>
  </si>
  <si>
    <t>魅力的な返礼品のラインナップ等に取り組んでいく。</t>
    <rPh sb="0" eb="3">
      <t>ミリョクテキ</t>
    </rPh>
    <rPh sb="4" eb="6">
      <t>ヘンレイ</t>
    </rPh>
    <rPh sb="6" eb="7">
      <t>ヒン</t>
    </rPh>
    <rPh sb="14" eb="15">
      <t>トウ</t>
    </rPh>
    <rPh sb="16" eb="17">
      <t>ト</t>
    </rPh>
    <rPh sb="18" eb="19">
      <t>ク</t>
    </rPh>
    <phoneticPr fontId="2"/>
  </si>
  <si>
    <t>今後は退職による補充のみに努め、効率的な人員配置により職員の増員を抑制する。</t>
    <rPh sb="0" eb="2">
      <t>コンゴ</t>
    </rPh>
    <rPh sb="3" eb="5">
      <t>タイショク</t>
    </rPh>
    <rPh sb="8" eb="10">
      <t>ホジュウ</t>
    </rPh>
    <rPh sb="13" eb="14">
      <t>ツト</t>
    </rPh>
    <rPh sb="16" eb="19">
      <t>コウリツテキ</t>
    </rPh>
    <rPh sb="20" eb="22">
      <t>ジンイン</t>
    </rPh>
    <rPh sb="22" eb="24">
      <t>ハイチ</t>
    </rPh>
    <rPh sb="27" eb="29">
      <t>ショクイン</t>
    </rPh>
    <rPh sb="30" eb="32">
      <t>ゾウイン</t>
    </rPh>
    <rPh sb="33" eb="35">
      <t>ヨクセイ</t>
    </rPh>
    <phoneticPr fontId="2"/>
  </si>
  <si>
    <t>職員数は、退職を見込んだ補充のみとし、35人前後を維持する。</t>
    <rPh sb="0" eb="3">
      <t>ショクインスウ</t>
    </rPh>
    <rPh sb="5" eb="7">
      <t>タイショク</t>
    </rPh>
    <rPh sb="8" eb="10">
      <t>ミコ</t>
    </rPh>
    <rPh sb="12" eb="14">
      <t>ホジュウ</t>
    </rPh>
    <rPh sb="21" eb="22">
      <t>ニン</t>
    </rPh>
    <rPh sb="22" eb="24">
      <t>ゼンゴ</t>
    </rPh>
    <rPh sb="25" eb="27">
      <t>イジ</t>
    </rPh>
    <phoneticPr fontId="2"/>
  </si>
  <si>
    <t>投資的経費を見直し、起債の発行を抑制するとともに補助財源の確保に努める。</t>
    <rPh sb="0" eb="3">
      <t>トウシテキ</t>
    </rPh>
    <rPh sb="3" eb="5">
      <t>ケイヒ</t>
    </rPh>
    <rPh sb="6" eb="8">
      <t>ミナオ</t>
    </rPh>
    <rPh sb="10" eb="12">
      <t>キサイ</t>
    </rPh>
    <rPh sb="13" eb="15">
      <t>ハッコウ</t>
    </rPh>
    <rPh sb="16" eb="18">
      <t>ヨクセイ</t>
    </rPh>
    <rPh sb="24" eb="26">
      <t>ホジョ</t>
    </rPh>
    <rPh sb="26" eb="28">
      <t>ザイゲン</t>
    </rPh>
    <rPh sb="29" eb="31">
      <t>カクホ</t>
    </rPh>
    <rPh sb="32" eb="33">
      <t>ツト</t>
    </rPh>
    <phoneticPr fontId="2"/>
  </si>
  <si>
    <t>物件費は、消費税増税等に伴い、増加傾向の見込みとなるため、節約に努める。
維持補修費は、一度に歳出が集中しないよう努める。</t>
    <rPh sb="0" eb="3">
      <t>ブッケンヒ</t>
    </rPh>
    <rPh sb="5" eb="8">
      <t>ショウヒゼイ</t>
    </rPh>
    <rPh sb="8" eb="10">
      <t>ゾウゼイ</t>
    </rPh>
    <rPh sb="10" eb="11">
      <t>トウ</t>
    </rPh>
    <rPh sb="12" eb="13">
      <t>トモナ</t>
    </rPh>
    <rPh sb="15" eb="17">
      <t>ゾウカ</t>
    </rPh>
    <rPh sb="17" eb="19">
      <t>ケイコウ</t>
    </rPh>
    <rPh sb="20" eb="22">
      <t>ミコ</t>
    </rPh>
    <rPh sb="29" eb="31">
      <t>セツヤク</t>
    </rPh>
    <rPh sb="32" eb="33">
      <t>ツト</t>
    </rPh>
    <rPh sb="38" eb="40">
      <t>イジ</t>
    </rPh>
    <rPh sb="40" eb="42">
      <t>ホシュウ</t>
    </rPh>
    <rPh sb="42" eb="43">
      <t>ヒ</t>
    </rPh>
    <rPh sb="45" eb="47">
      <t>イチド</t>
    </rPh>
    <rPh sb="48" eb="50">
      <t>サイシュツ</t>
    </rPh>
    <rPh sb="51" eb="53">
      <t>シュウチュウ</t>
    </rPh>
    <rPh sb="58" eb="59">
      <t>ツト</t>
    </rPh>
    <phoneticPr fontId="2"/>
  </si>
  <si>
    <t>公共施設の適正な管理運営のため、公共施設等総合管理計画に基づき、維持補修費等を行っていく。施設によっては、個別計画の策定を検討する。</t>
    <rPh sb="0" eb="2">
      <t>コウキョウ</t>
    </rPh>
    <rPh sb="2" eb="4">
      <t>シセツ</t>
    </rPh>
    <rPh sb="5" eb="7">
      <t>テキセイ</t>
    </rPh>
    <rPh sb="8" eb="10">
      <t>カンリ</t>
    </rPh>
    <rPh sb="10" eb="12">
      <t>ウンエイ</t>
    </rPh>
    <rPh sb="16" eb="18">
      <t>コウキョウ</t>
    </rPh>
    <rPh sb="18" eb="20">
      <t>シセツ</t>
    </rPh>
    <rPh sb="20" eb="21">
      <t>トウ</t>
    </rPh>
    <rPh sb="21" eb="23">
      <t>ソウゴウ</t>
    </rPh>
    <rPh sb="23" eb="25">
      <t>カンリ</t>
    </rPh>
    <rPh sb="25" eb="27">
      <t>ケイカク</t>
    </rPh>
    <rPh sb="28" eb="29">
      <t>モト</t>
    </rPh>
    <rPh sb="32" eb="34">
      <t>イジ</t>
    </rPh>
    <rPh sb="34" eb="36">
      <t>ホシュウ</t>
    </rPh>
    <rPh sb="36" eb="37">
      <t>ヒ</t>
    </rPh>
    <rPh sb="37" eb="38">
      <t>トウ</t>
    </rPh>
    <rPh sb="39" eb="40">
      <t>オコナ</t>
    </rPh>
    <rPh sb="45" eb="47">
      <t>シセツ</t>
    </rPh>
    <rPh sb="53" eb="55">
      <t>コベツ</t>
    </rPh>
    <rPh sb="55" eb="57">
      <t>ケイカク</t>
    </rPh>
    <rPh sb="58" eb="60">
      <t>サクテイ</t>
    </rPh>
    <rPh sb="61" eb="63">
      <t>ケントウ</t>
    </rPh>
    <phoneticPr fontId="2"/>
  </si>
  <si>
    <t>投資的経費の抑制
（地方債の発行抑制）</t>
    <rPh sb="0" eb="3">
      <t>トウシテキ</t>
    </rPh>
    <rPh sb="3" eb="5">
      <t>ケイヒ</t>
    </rPh>
    <rPh sb="6" eb="8">
      <t>ヨクセイ</t>
    </rPh>
    <phoneticPr fontId="2"/>
  </si>
  <si>
    <t>過疎債、辺地債等の有利な起債を使用する。発行額を100百万円程度に抑制しているが、今後も行っていく予定。</t>
    <rPh sb="0" eb="2">
      <t>カソ</t>
    </rPh>
    <rPh sb="2" eb="3">
      <t>サイ</t>
    </rPh>
    <rPh sb="4" eb="6">
      <t>ヘンチ</t>
    </rPh>
    <rPh sb="6" eb="7">
      <t>サイ</t>
    </rPh>
    <rPh sb="7" eb="8">
      <t>トウ</t>
    </rPh>
    <rPh sb="9" eb="11">
      <t>ユウリ</t>
    </rPh>
    <rPh sb="12" eb="14">
      <t>キサイ</t>
    </rPh>
    <rPh sb="15" eb="17">
      <t>シヨウ</t>
    </rPh>
    <rPh sb="20" eb="23">
      <t>ハッコウガク</t>
    </rPh>
    <rPh sb="27" eb="30">
      <t>ヒャクマンエン</t>
    </rPh>
    <rPh sb="30" eb="32">
      <t>テイド</t>
    </rPh>
    <rPh sb="33" eb="35">
      <t>ヨクセイ</t>
    </rPh>
    <rPh sb="41" eb="43">
      <t>コンゴ</t>
    </rPh>
    <rPh sb="44" eb="45">
      <t>オコナ</t>
    </rPh>
    <rPh sb="49" eb="51">
      <t>ヨテイ</t>
    </rPh>
    <phoneticPr fontId="2"/>
  </si>
  <si>
    <t>繰出金の適正合理化
（基準外繰出の解消等）</t>
    <rPh sb="0" eb="1">
      <t>ク</t>
    </rPh>
    <rPh sb="1" eb="2">
      <t>ダ</t>
    </rPh>
    <rPh sb="2" eb="3">
      <t>キン</t>
    </rPh>
    <rPh sb="4" eb="6">
      <t>テキセイ</t>
    </rPh>
    <rPh sb="6" eb="9">
      <t>ゴウリカ</t>
    </rPh>
    <phoneticPr fontId="2"/>
  </si>
  <si>
    <t>政策評価の導入を検討していく。</t>
    <rPh sb="0" eb="2">
      <t>セイサク</t>
    </rPh>
    <rPh sb="2" eb="4">
      <t>ヒョウカ</t>
    </rPh>
    <rPh sb="5" eb="7">
      <t>ドウニュウ</t>
    </rPh>
    <rPh sb="8" eb="10">
      <t>ケントウ</t>
    </rPh>
    <phoneticPr fontId="2"/>
  </si>
  <si>
    <t>行政改革・財政状況に関する情報は、広報紙、ホームページを通じて随時公開している。</t>
    <rPh sb="0" eb="2">
      <t>ギョウセイ</t>
    </rPh>
    <rPh sb="2" eb="4">
      <t>カイカク</t>
    </rPh>
    <rPh sb="5" eb="7">
      <t>ザイセイ</t>
    </rPh>
    <rPh sb="7" eb="9">
      <t>ジョウキョウ</t>
    </rPh>
    <rPh sb="10" eb="11">
      <t>カン</t>
    </rPh>
    <rPh sb="13" eb="15">
      <t>ジョウホウ</t>
    </rPh>
    <rPh sb="17" eb="20">
      <t>コウホウシ</t>
    </rPh>
    <rPh sb="28" eb="29">
      <t>ツウ</t>
    </rPh>
    <rPh sb="31" eb="33">
      <t>ズイジ</t>
    </rPh>
    <rPh sb="33" eb="35">
      <t>コウカイ</t>
    </rPh>
    <phoneticPr fontId="2"/>
  </si>
  <si>
    <t>職員の人件費は、退職者が減少するため、増額傾向となる見込みである。
公債費は、投資的経費の見直しにより起債の発行を抑制する。</t>
    <rPh sb="0" eb="2">
      <t>ショクイン</t>
    </rPh>
    <rPh sb="3" eb="6">
      <t>ジンケンヒ</t>
    </rPh>
    <rPh sb="8" eb="10">
      <t>タイショク</t>
    </rPh>
    <rPh sb="10" eb="11">
      <t>シャ</t>
    </rPh>
    <rPh sb="12" eb="14">
      <t>ゲンショウ</t>
    </rPh>
    <rPh sb="19" eb="21">
      <t>ゾウガク</t>
    </rPh>
    <rPh sb="21" eb="23">
      <t>ケイコウ</t>
    </rPh>
    <rPh sb="26" eb="28">
      <t>ミコ</t>
    </rPh>
    <rPh sb="35" eb="38">
      <t>コウサイヒ</t>
    </rPh>
    <rPh sb="40" eb="43">
      <t>トウシテキ</t>
    </rPh>
    <rPh sb="43" eb="45">
      <t>ケイヒ</t>
    </rPh>
    <rPh sb="46" eb="48">
      <t>ミナオ</t>
    </rPh>
    <rPh sb="52" eb="54">
      <t>キサイ</t>
    </rPh>
    <rPh sb="55" eb="57">
      <t>ハッコウ</t>
    </rPh>
    <rPh sb="58" eb="60">
      <t>ヨクセイ</t>
    </rPh>
    <phoneticPr fontId="2"/>
  </si>
  <si>
    <t>平成14年度から下水道事業、怪異水道事業等を行い、起債を借り入れている。その償還費について、繰り出しを行っているが、償還のピークは過ぎたため、減少傾向にある。</t>
    <rPh sb="0" eb="2">
      <t>ヘイセイ</t>
    </rPh>
    <rPh sb="4" eb="5">
      <t>ネン</t>
    </rPh>
    <rPh sb="5" eb="6">
      <t>ド</t>
    </rPh>
    <rPh sb="8" eb="11">
      <t>ゲスイドウ</t>
    </rPh>
    <rPh sb="11" eb="13">
      <t>ジギョウ</t>
    </rPh>
    <rPh sb="14" eb="16">
      <t>カイイ</t>
    </rPh>
    <rPh sb="16" eb="18">
      <t>スイドウ</t>
    </rPh>
    <rPh sb="18" eb="20">
      <t>ジギョウ</t>
    </rPh>
    <rPh sb="20" eb="21">
      <t>トウ</t>
    </rPh>
    <rPh sb="22" eb="23">
      <t>オコナ</t>
    </rPh>
    <rPh sb="25" eb="27">
      <t>キサイ</t>
    </rPh>
    <rPh sb="28" eb="29">
      <t>カ</t>
    </rPh>
    <rPh sb="30" eb="31">
      <t>イ</t>
    </rPh>
    <rPh sb="38" eb="40">
      <t>ショウカン</t>
    </rPh>
    <rPh sb="40" eb="41">
      <t>ヒ</t>
    </rPh>
    <rPh sb="46" eb="47">
      <t>ク</t>
    </rPh>
    <rPh sb="48" eb="49">
      <t>ダ</t>
    </rPh>
    <rPh sb="51" eb="52">
      <t>オコナ</t>
    </rPh>
    <rPh sb="58" eb="60">
      <t>ショウカン</t>
    </rPh>
    <rPh sb="65" eb="66">
      <t>ス</t>
    </rPh>
    <rPh sb="71" eb="73">
      <t>ゲンショウ</t>
    </rPh>
    <rPh sb="73" eb="75">
      <t>ケイコウ</t>
    </rPh>
    <phoneticPr fontId="2"/>
  </si>
  <si>
    <t>観光施設使用料</t>
    <rPh sb="0" eb="2">
      <t>カンコウ</t>
    </rPh>
    <rPh sb="2" eb="4">
      <t>シセツ</t>
    </rPh>
    <rPh sb="4" eb="6">
      <t>シヨウ</t>
    </rPh>
    <rPh sb="6" eb="7">
      <t>リョウ</t>
    </rPh>
    <phoneticPr fontId="2"/>
  </si>
  <si>
    <t>情報基盤施設使用料</t>
    <rPh sb="0" eb="2">
      <t>ジョウホウ</t>
    </rPh>
    <rPh sb="2" eb="4">
      <t>キバン</t>
    </rPh>
    <rPh sb="4" eb="6">
      <t>シセツ</t>
    </rPh>
    <rPh sb="6" eb="8">
      <t>シヨウ</t>
    </rPh>
    <rPh sb="8" eb="9">
      <t>リョウ</t>
    </rPh>
    <phoneticPr fontId="2"/>
  </si>
  <si>
    <t>UIターン住宅使用料</t>
    <rPh sb="5" eb="7">
      <t>ジュウタク</t>
    </rPh>
    <rPh sb="7" eb="10">
      <t>シヨウリョウ</t>
    </rPh>
    <phoneticPr fontId="2"/>
  </si>
  <si>
    <t>地域間交流施設</t>
    <rPh sb="0" eb="3">
      <t>チイキカン</t>
    </rPh>
    <rPh sb="3" eb="5">
      <t>コウリュウ</t>
    </rPh>
    <rPh sb="5" eb="7">
      <t>シセツ</t>
    </rPh>
    <phoneticPr fontId="2"/>
  </si>
  <si>
    <t>④</t>
    <phoneticPr fontId="2"/>
  </si>
  <si>
    <t>⑤</t>
    <phoneticPr fontId="2"/>
  </si>
  <si>
    <t>総務手数料</t>
    <rPh sb="0" eb="2">
      <t>ソウム</t>
    </rPh>
    <rPh sb="2" eb="5">
      <t>テスウリョウ</t>
    </rPh>
    <phoneticPr fontId="2"/>
  </si>
  <si>
    <t>衛生手数料</t>
    <rPh sb="0" eb="2">
      <t>エイセイ</t>
    </rPh>
    <rPh sb="2" eb="5">
      <t>テスウリョウ</t>
    </rPh>
    <phoneticPr fontId="2"/>
  </si>
  <si>
    <t>財産貸付収入</t>
    <rPh sb="0" eb="2">
      <t>ザイサン</t>
    </rPh>
    <rPh sb="2" eb="4">
      <t>カシツケ</t>
    </rPh>
    <rPh sb="4" eb="6">
      <t>シュウニュウ</t>
    </rPh>
    <phoneticPr fontId="2"/>
  </si>
  <si>
    <t>基金運用収入</t>
    <rPh sb="0" eb="2">
      <t>キキン</t>
    </rPh>
    <rPh sb="2" eb="4">
      <t>ウンヨウ</t>
    </rPh>
    <rPh sb="4" eb="6">
      <t>シュウニュウ</t>
    </rPh>
    <phoneticPr fontId="2"/>
  </si>
  <si>
    <t>個人番号カード等再発行手数料</t>
    <rPh sb="0" eb="2">
      <t>コジン</t>
    </rPh>
    <rPh sb="2" eb="4">
      <t>バンゴウ</t>
    </rPh>
    <rPh sb="7" eb="8">
      <t>トウ</t>
    </rPh>
    <rPh sb="8" eb="9">
      <t>サイ</t>
    </rPh>
    <rPh sb="9" eb="11">
      <t>ハッコウ</t>
    </rPh>
    <rPh sb="11" eb="14">
      <t>テスウリョウ</t>
    </rPh>
    <phoneticPr fontId="2"/>
  </si>
  <si>
    <t>鍛冶屋定住促進住宅借上費用</t>
    <rPh sb="0" eb="3">
      <t>カジヤ</t>
    </rPh>
    <rPh sb="3" eb="5">
      <t>テイジュウ</t>
    </rPh>
    <rPh sb="5" eb="7">
      <t>ソクシン</t>
    </rPh>
    <rPh sb="7" eb="9">
      <t>ジュウタク</t>
    </rPh>
    <rPh sb="9" eb="11">
      <t>カリア</t>
    </rPh>
    <rPh sb="11" eb="13">
      <t>ヒヨウ</t>
    </rPh>
    <phoneticPr fontId="2"/>
  </si>
  <si>
    <t>Ｈ29～Ｒ18</t>
    <phoneticPr fontId="2"/>
  </si>
  <si>
    <t>Ｈ29～Ｒ18</t>
    <phoneticPr fontId="2"/>
  </si>
  <si>
    <t>Ｈ29～Ｒ18</t>
    <phoneticPr fontId="2"/>
  </si>
  <si>
    <t>Ｈ29～Ｒ18</t>
    <phoneticPr fontId="2"/>
  </si>
  <si>
    <t>村道田浪線改良工事（堂ヶ原地内）</t>
    <rPh sb="0" eb="2">
      <t>ソンドウ</t>
    </rPh>
    <rPh sb="2" eb="4">
      <t>タナミ</t>
    </rPh>
    <rPh sb="4" eb="5">
      <t>セン</t>
    </rPh>
    <rPh sb="5" eb="7">
      <t>カイリョウ</t>
    </rPh>
    <rPh sb="7" eb="9">
      <t>コウジ</t>
    </rPh>
    <rPh sb="10" eb="11">
      <t>ドウ</t>
    </rPh>
    <rPh sb="12" eb="13">
      <t>ハラ</t>
    </rPh>
    <rPh sb="13" eb="15">
      <t>チナイ</t>
    </rPh>
    <phoneticPr fontId="2"/>
  </si>
  <si>
    <t>R1～R6</t>
    <phoneticPr fontId="2"/>
  </si>
  <si>
    <t>令和元年度
事業費</t>
    <rPh sb="0" eb="2">
      <t>レイワ</t>
    </rPh>
    <rPh sb="2" eb="3">
      <t>モト</t>
    </rPh>
    <rPh sb="3" eb="5">
      <t>ネンド</t>
    </rPh>
    <rPh sb="5" eb="7">
      <t>ヘイネンド</t>
    </rPh>
    <rPh sb="6" eb="7">
      <t>コト</t>
    </rPh>
    <rPh sb="7" eb="8">
      <t>ギョウ</t>
    </rPh>
    <rPh sb="8" eb="9">
      <t>ヒ</t>
    </rPh>
    <phoneticPr fontId="2"/>
  </si>
  <si>
    <t>令和２年度
事業費</t>
    <rPh sb="0" eb="2">
      <t>レイワ</t>
    </rPh>
    <rPh sb="3" eb="5">
      <t>ネンド</t>
    </rPh>
    <rPh sb="5" eb="7">
      <t>ヘイネンド</t>
    </rPh>
    <rPh sb="6" eb="7">
      <t>コト</t>
    </rPh>
    <rPh sb="7" eb="8">
      <t>ギョウ</t>
    </rPh>
    <rPh sb="8" eb="9">
      <t>ヒ</t>
    </rPh>
    <phoneticPr fontId="2"/>
  </si>
  <si>
    <t>令和３年度
事業費</t>
    <rPh sb="0" eb="2">
      <t>レイワ</t>
    </rPh>
    <rPh sb="3" eb="5">
      <t>ネンド</t>
    </rPh>
    <rPh sb="5" eb="7">
      <t>ヘイネンド</t>
    </rPh>
    <rPh sb="6" eb="7">
      <t>コト</t>
    </rPh>
    <rPh sb="7" eb="8">
      <t>ギョウ</t>
    </rPh>
    <rPh sb="8" eb="9">
      <t>ヒ</t>
    </rPh>
    <phoneticPr fontId="2"/>
  </si>
  <si>
    <t>令和４年度
事業費</t>
    <rPh sb="0" eb="2">
      <t>レイワ</t>
    </rPh>
    <rPh sb="3" eb="5">
      <t>ネンド</t>
    </rPh>
    <rPh sb="5" eb="7">
      <t>ヘイネンド</t>
    </rPh>
    <rPh sb="6" eb="7">
      <t>コト</t>
    </rPh>
    <rPh sb="7" eb="8">
      <t>ギョウ</t>
    </rPh>
    <rPh sb="8" eb="9">
      <t>ヒ</t>
    </rPh>
    <phoneticPr fontId="2"/>
  </si>
  <si>
    <t>令和５年度
事業費</t>
    <rPh sb="0" eb="2">
      <t>レイワ</t>
    </rPh>
    <rPh sb="3" eb="5">
      <t>ネンド</t>
    </rPh>
    <rPh sb="5" eb="7">
      <t>ヘイネンド</t>
    </rPh>
    <rPh sb="6" eb="7">
      <t>コト</t>
    </rPh>
    <rPh sb="7" eb="8">
      <t>ギョウ</t>
    </rPh>
    <rPh sb="8" eb="9">
      <t>ヒ</t>
    </rPh>
    <phoneticPr fontId="2"/>
  </si>
  <si>
    <t>令和６年度
事業費</t>
    <rPh sb="0" eb="2">
      <t>レイワ</t>
    </rPh>
    <rPh sb="3" eb="5">
      <t>ネンド</t>
    </rPh>
    <rPh sb="5" eb="7">
      <t>ヘイネンド</t>
    </rPh>
    <rPh sb="6" eb="7">
      <t>コト</t>
    </rPh>
    <rPh sb="7" eb="8">
      <t>ギョウ</t>
    </rPh>
    <rPh sb="8" eb="9">
      <t>ヒ</t>
    </rPh>
    <phoneticPr fontId="2"/>
  </si>
  <si>
    <t>林道潤谷線舗装工事</t>
    <rPh sb="0" eb="2">
      <t>リンドウ</t>
    </rPh>
    <rPh sb="2" eb="3">
      <t>ウルオ</t>
    </rPh>
    <rPh sb="3" eb="4">
      <t>タニ</t>
    </rPh>
    <rPh sb="4" eb="5">
      <t>セン</t>
    </rPh>
    <rPh sb="5" eb="7">
      <t>ホソウ</t>
    </rPh>
    <rPh sb="7" eb="9">
      <t>コウジ</t>
    </rPh>
    <phoneticPr fontId="2"/>
  </si>
  <si>
    <t>R1～R3</t>
    <phoneticPr fontId="2"/>
  </si>
  <si>
    <t>町尻橋修繕工事</t>
    <rPh sb="0" eb="2">
      <t>マチジリ</t>
    </rPh>
    <rPh sb="2" eb="3">
      <t>ハシ</t>
    </rPh>
    <rPh sb="3" eb="5">
      <t>シュウゼン</t>
    </rPh>
    <rPh sb="5" eb="7">
      <t>コウジ</t>
    </rPh>
    <phoneticPr fontId="2"/>
  </si>
  <si>
    <t>R1</t>
    <phoneticPr fontId="2"/>
  </si>
  <si>
    <t>情報基盤施設無停電電源装置更新工事</t>
    <rPh sb="0" eb="2">
      <t>ジョウホウ</t>
    </rPh>
    <rPh sb="2" eb="4">
      <t>キバン</t>
    </rPh>
    <rPh sb="4" eb="6">
      <t>シセツ</t>
    </rPh>
    <rPh sb="6" eb="9">
      <t>ムテイデン</t>
    </rPh>
    <rPh sb="9" eb="11">
      <t>デンゲン</t>
    </rPh>
    <rPh sb="11" eb="13">
      <t>ソウチ</t>
    </rPh>
    <rPh sb="13" eb="15">
      <t>コウシン</t>
    </rPh>
    <rPh sb="15" eb="17">
      <t>コウジ</t>
    </rPh>
    <phoneticPr fontId="2"/>
  </si>
  <si>
    <t>R2</t>
    <phoneticPr fontId="2"/>
  </si>
  <si>
    <t>R1～R6</t>
    <phoneticPr fontId="2"/>
  </si>
  <si>
    <t>村道田浪線改良工事（滝の尻地内）</t>
    <rPh sb="0" eb="2">
      <t>ソンドウ</t>
    </rPh>
    <rPh sb="2" eb="4">
      <t>タナミ</t>
    </rPh>
    <rPh sb="4" eb="5">
      <t>セン</t>
    </rPh>
    <rPh sb="5" eb="7">
      <t>カイリョウ</t>
    </rPh>
    <rPh sb="7" eb="9">
      <t>コウジ</t>
    </rPh>
    <rPh sb="10" eb="11">
      <t>タキ</t>
    </rPh>
    <rPh sb="12" eb="13">
      <t>シリ</t>
    </rPh>
    <rPh sb="13" eb="15">
      <t>チナイ</t>
    </rPh>
    <phoneticPr fontId="2"/>
  </si>
  <si>
    <t>村道西田線改良工事</t>
    <rPh sb="0" eb="2">
      <t>ソンドウ</t>
    </rPh>
    <rPh sb="2" eb="4">
      <t>ニシダ</t>
    </rPh>
    <rPh sb="4" eb="5">
      <t>セン</t>
    </rPh>
    <rPh sb="5" eb="7">
      <t>カイリョウ</t>
    </rPh>
    <rPh sb="7" eb="9">
      <t>コウジ</t>
    </rPh>
    <phoneticPr fontId="2"/>
  </si>
  <si>
    <t>定住促進団地建設費用</t>
    <rPh sb="0" eb="2">
      <t>テイジュウ</t>
    </rPh>
    <rPh sb="2" eb="4">
      <t>ソクシン</t>
    </rPh>
    <rPh sb="4" eb="6">
      <t>ダンチ</t>
    </rPh>
    <rPh sb="6" eb="8">
      <t>ケンセツ</t>
    </rPh>
    <rPh sb="8" eb="10">
      <t>ヒヨウ</t>
    </rPh>
    <phoneticPr fontId="2"/>
  </si>
  <si>
    <t>ヒメノモチ米集荷販売拠点整備</t>
    <rPh sb="5" eb="6">
      <t>コメ</t>
    </rPh>
    <rPh sb="6" eb="8">
      <t>シュウカ</t>
    </rPh>
    <rPh sb="8" eb="10">
      <t>ハンバイ</t>
    </rPh>
    <rPh sb="10" eb="12">
      <t>キョテン</t>
    </rPh>
    <rPh sb="12" eb="14">
      <t>セイビ</t>
    </rPh>
    <phoneticPr fontId="2"/>
  </si>
  <si>
    <t>設計</t>
    <rPh sb="0" eb="2">
      <t>セッケイ</t>
    </rPh>
    <phoneticPr fontId="2"/>
  </si>
  <si>
    <t>R2～R3</t>
    <phoneticPr fontId="2"/>
  </si>
  <si>
    <t>ヒメノモチ第３加工場整備事業</t>
    <rPh sb="5" eb="6">
      <t>ダイ</t>
    </rPh>
    <rPh sb="7" eb="9">
      <t>カコウ</t>
    </rPh>
    <rPh sb="9" eb="10">
      <t>バ</t>
    </rPh>
    <rPh sb="10" eb="12">
      <t>セイビ</t>
    </rPh>
    <rPh sb="12" eb="14">
      <t>ジギョウ</t>
    </rPh>
    <phoneticPr fontId="2"/>
  </si>
  <si>
    <t>R2～R3</t>
    <phoneticPr fontId="2"/>
  </si>
  <si>
    <t>保育所改修事業</t>
    <rPh sb="0" eb="3">
      <t>ホイクショ</t>
    </rPh>
    <rPh sb="3" eb="5">
      <t>カイシュウ</t>
    </rPh>
    <rPh sb="5" eb="7">
      <t>ジギョウ</t>
    </rPh>
    <phoneticPr fontId="2"/>
  </si>
  <si>
    <t>小・中学校職員室一体化工事</t>
    <rPh sb="0" eb="1">
      <t>ショウ</t>
    </rPh>
    <rPh sb="2" eb="5">
      <t>チュウガッコウ</t>
    </rPh>
    <rPh sb="5" eb="8">
      <t>ショクインシツ</t>
    </rPh>
    <rPh sb="8" eb="10">
      <t>イッタイ</t>
    </rPh>
    <rPh sb="10" eb="11">
      <t>カ</t>
    </rPh>
    <rPh sb="11" eb="13">
      <t>コウジ</t>
    </rPh>
    <phoneticPr fontId="2"/>
  </si>
  <si>
    <t>設計・工事</t>
    <rPh sb="0" eb="2">
      <t>セッケイ</t>
    </rPh>
    <rPh sb="3" eb="5">
      <t>コウジ</t>
    </rPh>
    <phoneticPr fontId="2"/>
  </si>
  <si>
    <t>校務支援システム導入事業</t>
    <rPh sb="0" eb="2">
      <t>コウム</t>
    </rPh>
    <rPh sb="2" eb="4">
      <t>シエン</t>
    </rPh>
    <rPh sb="8" eb="10">
      <t>ドウニュウ</t>
    </rPh>
    <rPh sb="10" eb="12">
      <t>ジギョウ</t>
    </rPh>
    <phoneticPr fontId="2"/>
  </si>
  <si>
    <t>工事</t>
    <rPh sb="0" eb="2">
      <t>コウジ</t>
    </rPh>
    <phoneticPr fontId="2"/>
  </si>
  <si>
    <t>情報基盤施設サーバー室更改移設工事</t>
    <rPh sb="0" eb="2">
      <t>ジョウホウ</t>
    </rPh>
    <rPh sb="2" eb="4">
      <t>キバン</t>
    </rPh>
    <rPh sb="4" eb="6">
      <t>シセツ</t>
    </rPh>
    <rPh sb="10" eb="11">
      <t>シツ</t>
    </rPh>
    <rPh sb="11" eb="13">
      <t>コウカイ</t>
    </rPh>
    <rPh sb="13" eb="15">
      <t>イセツ</t>
    </rPh>
    <rPh sb="15" eb="17">
      <t>コウジ</t>
    </rPh>
    <phoneticPr fontId="2"/>
  </si>
  <si>
    <t>R3</t>
    <phoneticPr fontId="2"/>
  </si>
  <si>
    <t>R1～R6</t>
    <phoneticPr fontId="2"/>
  </si>
  <si>
    <t>林道野土路高下線開設工事</t>
    <rPh sb="0" eb="2">
      <t>リンドウ</t>
    </rPh>
    <rPh sb="2" eb="3">
      <t>ノ</t>
    </rPh>
    <rPh sb="3" eb="4">
      <t>ツチ</t>
    </rPh>
    <rPh sb="4" eb="5">
      <t>ロ</t>
    </rPh>
    <rPh sb="5" eb="7">
      <t>コウゲ</t>
    </rPh>
    <rPh sb="7" eb="8">
      <t>セン</t>
    </rPh>
    <rPh sb="8" eb="10">
      <t>カイセツ</t>
    </rPh>
    <rPh sb="10" eb="12">
      <t>コウジ</t>
    </rPh>
    <phoneticPr fontId="2"/>
  </si>
  <si>
    <t>R3～R5</t>
    <phoneticPr fontId="2"/>
  </si>
  <si>
    <t>ヒメノモチ米集荷販売拠点整備</t>
    <rPh sb="5" eb="6">
      <t>マイ</t>
    </rPh>
    <rPh sb="6" eb="8">
      <t>シュウカ</t>
    </rPh>
    <rPh sb="8" eb="10">
      <t>ハンバイ</t>
    </rPh>
    <rPh sb="10" eb="12">
      <t>キョテン</t>
    </rPh>
    <rPh sb="12" eb="14">
      <t>セイビ</t>
    </rPh>
    <phoneticPr fontId="2"/>
  </si>
  <si>
    <t>R2～R3</t>
    <phoneticPr fontId="2"/>
  </si>
  <si>
    <t>役場新庁舎建設事業</t>
    <rPh sb="0" eb="2">
      <t>ヤクバ</t>
    </rPh>
    <rPh sb="2" eb="5">
      <t>シンチョウシャ</t>
    </rPh>
    <rPh sb="5" eb="7">
      <t>ケンセツ</t>
    </rPh>
    <rPh sb="7" eb="9">
      <t>ジギョウ</t>
    </rPh>
    <phoneticPr fontId="2"/>
  </si>
  <si>
    <t>基本設計</t>
    <rPh sb="0" eb="2">
      <t>キホン</t>
    </rPh>
    <rPh sb="2" eb="4">
      <t>セッケイ</t>
    </rPh>
    <phoneticPr fontId="2"/>
  </si>
  <si>
    <t>R3～R6</t>
    <phoneticPr fontId="2"/>
  </si>
  <si>
    <t>公民館外壁改修工事</t>
    <rPh sb="0" eb="3">
      <t>コウミンカン</t>
    </rPh>
    <rPh sb="3" eb="5">
      <t>ガイヘキ</t>
    </rPh>
    <rPh sb="5" eb="7">
      <t>カイシュウ</t>
    </rPh>
    <rPh sb="7" eb="9">
      <t>コウジ</t>
    </rPh>
    <phoneticPr fontId="2"/>
  </si>
  <si>
    <t>実施設計</t>
    <rPh sb="0" eb="2">
      <t>ジッシ</t>
    </rPh>
    <rPh sb="2" eb="4">
      <t>セッケイ</t>
    </rPh>
    <phoneticPr fontId="2"/>
  </si>
  <si>
    <t>R3～R4</t>
    <phoneticPr fontId="2"/>
  </si>
  <si>
    <t>R1～R6</t>
    <phoneticPr fontId="2"/>
  </si>
  <si>
    <t>R3～R5</t>
    <phoneticPr fontId="2"/>
  </si>
  <si>
    <t>R4</t>
    <phoneticPr fontId="2"/>
  </si>
  <si>
    <t>歴史民俗資料館屋根修繕工事</t>
    <rPh sb="0" eb="2">
      <t>レキシ</t>
    </rPh>
    <rPh sb="2" eb="4">
      <t>ミンゾク</t>
    </rPh>
    <rPh sb="4" eb="6">
      <t>シリョウ</t>
    </rPh>
    <rPh sb="6" eb="7">
      <t>カン</t>
    </rPh>
    <rPh sb="7" eb="9">
      <t>ヤネ</t>
    </rPh>
    <rPh sb="9" eb="11">
      <t>シュウゼン</t>
    </rPh>
    <rPh sb="11" eb="13">
      <t>コウジ</t>
    </rPh>
    <phoneticPr fontId="2"/>
  </si>
  <si>
    <t>監理・改修</t>
    <rPh sb="0" eb="2">
      <t>カンリ</t>
    </rPh>
    <rPh sb="3" eb="5">
      <t>カイシュウ</t>
    </rPh>
    <phoneticPr fontId="2"/>
  </si>
  <si>
    <t>R1～R6</t>
    <phoneticPr fontId="2"/>
  </si>
  <si>
    <t>R5</t>
    <phoneticPr fontId="2"/>
  </si>
  <si>
    <t>建築工事</t>
    <rPh sb="0" eb="2">
      <t>ケンチク</t>
    </rPh>
    <rPh sb="2" eb="4">
      <t>コウジ</t>
    </rPh>
    <phoneticPr fontId="2"/>
  </si>
  <si>
    <t>高齢者住宅建設事業</t>
    <rPh sb="0" eb="3">
      <t>コウレイシャ</t>
    </rPh>
    <rPh sb="3" eb="5">
      <t>ジュウタク</t>
    </rPh>
    <rPh sb="5" eb="7">
      <t>ケンセツ</t>
    </rPh>
    <rPh sb="7" eb="9">
      <t>ジギョウ</t>
    </rPh>
    <phoneticPr fontId="2"/>
  </si>
  <si>
    <t>R3～R6</t>
    <phoneticPr fontId="2"/>
  </si>
  <si>
    <t>令　和　元　年　１１　月</t>
    <rPh sb="0" eb="1">
      <t>レイ</t>
    </rPh>
    <rPh sb="2" eb="3">
      <t>ワ</t>
    </rPh>
    <rPh sb="4" eb="5">
      <t>モト</t>
    </rPh>
    <rPh sb="6" eb="7">
      <t>ネン</t>
    </rPh>
    <rPh sb="11" eb="12">
      <t>ガツ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</si>
</sst>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0;&quot;△ &quot;#,##0"/>
    <numFmt numFmtId="177" formatCode="#,##0.0;&quot;△ &quot;#,##0.0"/>
    <numFmt numFmtId="178" formatCode="0.0%"/>
    <numFmt numFmtId="179" formatCode="#,##0.00%;&quot;△ &quot;#,##0.00%"/>
    <numFmt numFmtId="180" formatCode="#,##0.0%;&quot;△ &quot;#,##0.0%"/>
    <numFmt numFmtId="181" formatCode="\(0\)"/>
    <numFmt numFmtId="182" formatCode="\(#,##0\);\(&quot;△ &quot;#,##0\)"/>
    <numFmt numFmtId="183" formatCode="#,##0.000;&quot;△ &quot;#,##0.000"/>
    <numFmt numFmtId="184" formatCode="0.0"/>
    <numFmt numFmtId="185" formatCode="#,##0_ "/>
    <numFmt numFmtId="186" formatCode="#,##0\ \ \ "/>
    <numFmt numFmtId="187" formatCode="&quot;平&quot;&quot;成&quot;#,##0&quot;年&quot;&quot;度&quot;"/>
    <numFmt numFmtId="188" formatCode="#,##0;&quot;▲ &quot;#,##0"/>
    <numFmt numFmtId="189" formatCode="#,##0.0;&quot;▲ &quot;#,##0.0"/>
    <numFmt numFmtId="191" formatCode="0_);[Red]\(0\)"/>
    <numFmt numFmtId="193" formatCode="\(0.0\)"/>
    <numFmt numFmtId="194" formatCode="&quot;Ｈ&quot;0"/>
    <numFmt numFmtId="195" formatCode="&quot;R&quot;0"/>
    <numFmt numFmtId="196" formatCode="0.0;&quot;▲ &quot;0.0"/>
  </numFmts>
  <fonts count="43">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sz val="10"/>
      <name val="ＭＳ Ｐゴシック"/>
      <family val="3"/>
      <charset val="128"/>
    </font>
    <font>
      <sz val="10"/>
      <name val="ＭＳ Ｐゴシック"/>
      <family val="3"/>
      <charset val="128"/>
    </font>
    <font>
      <b/>
      <sz val="11"/>
      <name val="ＭＳ Ｐゴシック"/>
      <family val="3"/>
      <charset val="128"/>
    </font>
    <font>
      <sz val="12"/>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9"/>
      <color indexed="81"/>
      <name val="ＭＳ Ｐゴシック"/>
      <family val="3"/>
      <charset val="128"/>
    </font>
    <font>
      <sz val="16"/>
      <name val="ＭＳ Ｐゴシック"/>
      <family val="3"/>
      <charset val="128"/>
    </font>
    <font>
      <sz val="9"/>
      <color indexed="10"/>
      <name val="ＭＳ Ｐゴシック"/>
      <family val="3"/>
      <charset val="128"/>
    </font>
    <font>
      <sz val="11"/>
      <color indexed="10"/>
      <name val="ＭＳ Ｐゴシック"/>
      <family val="3"/>
      <charset val="128"/>
    </font>
    <font>
      <b/>
      <sz val="9"/>
      <color indexed="81"/>
      <name val="ＭＳ Ｐゴシック"/>
      <family val="3"/>
      <charset val="128"/>
    </font>
    <font>
      <sz val="9"/>
      <color indexed="12"/>
      <name val="ＭＳ Ｐゴシック"/>
      <family val="3"/>
      <charset val="128"/>
    </font>
    <font>
      <sz val="7"/>
      <name val="ＭＳ Ｐゴシック"/>
      <family val="3"/>
      <charset val="128"/>
    </font>
    <font>
      <sz val="10"/>
      <color indexed="12"/>
      <name val="ＭＳ Ｐゴシック"/>
      <family val="3"/>
      <charset val="128"/>
    </font>
    <font>
      <sz val="11"/>
      <color indexed="12"/>
      <name val="ＭＳ Ｐゴシック"/>
      <family val="3"/>
      <charset val="128"/>
    </font>
    <font>
      <sz val="8"/>
      <color indexed="10"/>
      <name val="ＭＳ Ｐゴシック"/>
      <family val="3"/>
      <charset val="128"/>
    </font>
    <font>
      <b/>
      <sz val="8"/>
      <color indexed="81"/>
      <name val="ＭＳ Ｐゴシック"/>
      <family val="3"/>
      <charset val="128"/>
    </font>
    <font>
      <sz val="8"/>
      <color indexed="81"/>
      <name val="ＭＳ Ｐゴシック"/>
      <family val="3"/>
      <charset val="128"/>
    </font>
    <font>
      <b/>
      <sz val="16"/>
      <name val="ＭＳ Ｐゴシック"/>
      <family val="3"/>
      <charset val="128"/>
    </font>
    <font>
      <b/>
      <sz val="9"/>
      <name val="ＭＳ Ｐゴシック"/>
      <family val="3"/>
      <charset val="128"/>
    </font>
    <font>
      <u/>
      <sz val="9"/>
      <name val="ＭＳ Ｐゴシック"/>
      <family val="3"/>
      <charset val="128"/>
    </font>
    <font>
      <b/>
      <sz val="12"/>
      <name val="ＭＳ Ｐゴシック"/>
      <family val="3"/>
      <charset val="128"/>
    </font>
    <font>
      <sz val="7"/>
      <name val="ＭＳ ゴシック"/>
      <family val="3"/>
      <charset val="128"/>
    </font>
    <font>
      <b/>
      <strike/>
      <sz val="7"/>
      <name val="ＭＳ Ｐゴシック"/>
      <family val="3"/>
      <charset val="128"/>
    </font>
    <font>
      <sz val="11"/>
      <name val="ＭＳ 明朝"/>
      <family val="1"/>
      <charset val="128"/>
    </font>
    <font>
      <sz val="10"/>
      <name val="Arial"/>
      <family val="2"/>
    </font>
    <font>
      <sz val="10"/>
      <color indexed="81"/>
      <name val="ＭＳ Ｐゴシック"/>
      <family val="3"/>
      <charset val="128"/>
    </font>
    <font>
      <sz val="12"/>
      <color indexed="81"/>
      <name val="ＭＳ Ｐゴシック"/>
      <family val="3"/>
      <charset val="128"/>
    </font>
    <font>
      <sz val="8.5"/>
      <name val="ＭＳ Ｐゴシック"/>
      <family val="3"/>
      <charset val="128"/>
    </font>
    <font>
      <b/>
      <sz val="20"/>
      <name val="ＭＳ Ｐゴシック"/>
      <family val="3"/>
      <charset val="128"/>
    </font>
    <font>
      <b/>
      <sz val="12"/>
      <color rgb="FFFF0000"/>
      <name val="ＭＳ Ｐゴシック"/>
      <family val="3"/>
      <charset val="128"/>
    </font>
    <font>
      <b/>
      <sz val="14"/>
      <color rgb="FFFF0000"/>
      <name val="ＭＳ Ｐゴシック"/>
      <family val="3"/>
      <charset val="128"/>
    </font>
    <font>
      <b/>
      <sz val="16"/>
      <color rgb="FFFF0000"/>
      <name val="ＭＳ Ｐゴシック"/>
      <family val="3"/>
      <charset val="128"/>
    </font>
    <font>
      <sz val="9"/>
      <color indexed="10"/>
      <name val="ＭＳ ゴシック"/>
      <family val="3"/>
      <charset val="128"/>
    </font>
    <font>
      <b/>
      <u/>
      <sz val="9"/>
      <color indexed="10"/>
      <name val="ＭＳ ゴシック"/>
      <family val="3"/>
      <charset val="128"/>
    </font>
    <font>
      <b/>
      <sz val="9"/>
      <color indexed="10"/>
      <name val="ＭＳ ゴシック"/>
      <family val="3"/>
      <charset val="128"/>
    </font>
    <font>
      <sz val="7"/>
      <color rgb="FFFF0000"/>
      <name val="ＭＳ Ｐゴシック"/>
      <family val="3"/>
      <charset val="128"/>
    </font>
    <font>
      <sz val="8"/>
      <color rgb="FFFF0000"/>
      <name val="ＭＳ Ｐゴシック"/>
      <family val="3"/>
      <charset val="128"/>
    </font>
  </fonts>
  <fills count="12">
    <fill>
      <patternFill patternType="none"/>
    </fill>
    <fill>
      <patternFill patternType="gray125"/>
    </fill>
    <fill>
      <patternFill patternType="solid">
        <fgColor indexed="41"/>
        <bgColor indexed="64"/>
      </patternFill>
    </fill>
    <fill>
      <patternFill patternType="lightGray"/>
    </fill>
    <fill>
      <patternFill patternType="solid">
        <fgColor indexed="9"/>
        <bgColor indexed="64"/>
      </patternFill>
    </fill>
    <fill>
      <patternFill patternType="solid">
        <fgColor indexed="27"/>
        <bgColor indexed="64"/>
      </patternFill>
    </fill>
    <fill>
      <patternFill patternType="solid">
        <fgColor indexed="42"/>
        <bgColor indexed="64"/>
      </patternFill>
    </fill>
    <fill>
      <patternFill patternType="solid">
        <fgColor rgb="FFCCFFFF"/>
        <bgColor indexed="64"/>
      </patternFill>
    </fill>
    <fill>
      <patternFill patternType="solid">
        <fgColor rgb="FFCCECFF"/>
        <bgColor indexed="64"/>
      </patternFill>
    </fill>
    <fill>
      <patternFill patternType="solid">
        <fgColor rgb="FFFFFF99"/>
        <bgColor indexed="64"/>
      </patternFill>
    </fill>
    <fill>
      <patternFill patternType="solid">
        <fgColor rgb="FFCCFFCC"/>
        <bgColor indexed="64"/>
      </patternFill>
    </fill>
    <fill>
      <patternFill patternType="solid">
        <fgColor theme="0" tint="-4.9989318521683403E-2"/>
        <bgColor indexed="64"/>
      </patternFill>
    </fill>
  </fills>
  <borders count="272">
    <border>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hair">
        <color indexed="64"/>
      </left>
      <right style="hair">
        <color indexed="64"/>
      </right>
      <top/>
      <bottom/>
      <diagonal/>
    </border>
    <border>
      <left/>
      <right/>
      <top/>
      <bottom style="double">
        <color indexed="64"/>
      </bottom>
      <diagonal/>
    </border>
    <border>
      <left style="thin">
        <color indexed="64"/>
      </left>
      <right/>
      <top/>
      <bottom style="double">
        <color indexed="64"/>
      </bottom>
      <diagonal/>
    </border>
    <border>
      <left style="hair">
        <color indexed="64"/>
      </left>
      <right style="thin">
        <color indexed="64"/>
      </right>
      <top/>
      <bottom style="double">
        <color indexed="64"/>
      </bottom>
      <diagonal/>
    </border>
    <border>
      <left style="hair">
        <color indexed="64"/>
      </left>
      <right style="hair">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hair">
        <color indexed="64"/>
      </left>
      <right style="thin">
        <color indexed="64"/>
      </right>
      <top style="double">
        <color indexed="64"/>
      </top>
      <bottom/>
      <diagonal/>
    </border>
    <border>
      <left/>
      <right/>
      <top style="double">
        <color indexed="64"/>
      </top>
      <bottom/>
      <diagonal/>
    </border>
    <border>
      <left style="hair">
        <color indexed="64"/>
      </left>
      <right style="hair">
        <color indexed="64"/>
      </right>
      <top style="double">
        <color indexed="64"/>
      </top>
      <bottom/>
      <diagonal/>
    </border>
    <border>
      <left style="thin">
        <color indexed="64"/>
      </left>
      <right style="hair">
        <color indexed="64"/>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style="thin">
        <color indexed="64"/>
      </top>
      <bottom/>
      <diagonal/>
    </border>
    <border>
      <left/>
      <right/>
      <top/>
      <bottom style="thin">
        <color indexed="64"/>
      </bottom>
      <diagonal/>
    </border>
    <border>
      <left style="medium">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top style="dotted">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thin">
        <color indexed="64"/>
      </left>
      <right style="hair">
        <color indexed="64"/>
      </right>
      <top/>
      <bottom/>
      <diagonal/>
    </border>
    <border>
      <left/>
      <right style="hair">
        <color indexed="64"/>
      </right>
      <top style="double">
        <color indexed="64"/>
      </top>
      <bottom/>
      <diagonal/>
    </border>
    <border>
      <left style="hair">
        <color indexed="64"/>
      </left>
      <right/>
      <top style="double">
        <color indexed="64"/>
      </top>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hair">
        <color indexed="64"/>
      </top>
      <bottom style="hair">
        <color indexed="64"/>
      </bottom>
      <diagonal/>
    </border>
    <border>
      <left style="thin">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bottom style="double">
        <color indexed="64"/>
      </bottom>
      <diagonal/>
    </border>
    <border>
      <left style="hair">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hair">
        <color indexed="64"/>
      </left>
      <right style="hair">
        <color indexed="64"/>
      </right>
      <top/>
      <bottom style="thin">
        <color indexed="64"/>
      </bottom>
      <diagonal/>
    </border>
    <border>
      <left/>
      <right style="double">
        <color indexed="64"/>
      </right>
      <top/>
      <bottom style="thin">
        <color indexed="64"/>
      </bottom>
      <diagonal/>
    </border>
    <border>
      <left/>
      <right style="double">
        <color indexed="64"/>
      </right>
      <top/>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diagonal style="thin">
        <color indexed="64"/>
      </diagonal>
    </border>
    <border>
      <left style="thin">
        <color indexed="64"/>
      </left>
      <right style="thin">
        <color indexed="64"/>
      </right>
      <top style="thin">
        <color indexed="64"/>
      </top>
      <bottom style="hair">
        <color indexed="64"/>
      </bottom>
      <diagonal/>
    </border>
    <border diagonalUp="1">
      <left style="thin">
        <color indexed="64"/>
      </left>
      <right style="hair">
        <color indexed="64"/>
      </right>
      <top style="hair">
        <color indexed="64"/>
      </top>
      <bottom style="hair">
        <color indexed="64"/>
      </bottom>
      <diagonal style="thin">
        <color indexed="64"/>
      </diagonal>
    </border>
    <border diagonalUp="1">
      <left style="hair">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diagonalUp="1" diagonalDown="1">
      <left style="thin">
        <color indexed="64"/>
      </left>
      <right style="thin">
        <color indexed="64"/>
      </right>
      <top style="hair">
        <color indexed="64"/>
      </top>
      <bottom style="hair">
        <color indexed="64"/>
      </bottom>
      <diagonal style="thin">
        <color indexed="64"/>
      </diagonal>
    </border>
    <border diagonalUp="1" diagonalDown="1">
      <left style="thin">
        <color indexed="64"/>
      </left>
      <right style="thin">
        <color indexed="64"/>
      </right>
      <top style="hair">
        <color indexed="64"/>
      </top>
      <bottom style="thin">
        <color indexed="64"/>
      </bottom>
      <diagonal style="thin">
        <color indexed="64"/>
      </diagonal>
    </border>
    <border diagonalUp="1" diagonalDown="1">
      <left style="thin">
        <color indexed="64"/>
      </left>
      <right style="thin">
        <color indexed="64"/>
      </right>
      <top style="hair">
        <color indexed="64"/>
      </top>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bottom style="double">
        <color indexed="64"/>
      </bottom>
      <diagonal style="thin">
        <color indexed="64"/>
      </diagonal>
    </border>
    <border diagonalUp="1">
      <left style="thin">
        <color indexed="64"/>
      </left>
      <right style="hair">
        <color indexed="64"/>
      </right>
      <top/>
      <bottom style="double">
        <color indexed="64"/>
      </bottom>
      <diagonal style="thin">
        <color indexed="64"/>
      </diagonal>
    </border>
    <border diagonalUp="1">
      <left style="hair">
        <color indexed="64"/>
      </left>
      <right style="thin">
        <color indexed="64"/>
      </right>
      <top/>
      <bottom style="double">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hair">
        <color indexed="64"/>
      </left>
      <right style="hair">
        <color indexed="64"/>
      </right>
      <top style="thin">
        <color indexed="64"/>
      </top>
      <bottom style="thin">
        <color indexed="64"/>
      </bottom>
      <diagonal style="thin">
        <color indexed="64"/>
      </diagonal>
    </border>
    <border diagonalUp="1">
      <left style="hair">
        <color indexed="64"/>
      </left>
      <right style="thin">
        <color indexed="64"/>
      </right>
      <top style="thin">
        <color indexed="64"/>
      </top>
      <bottom style="thin">
        <color indexed="64"/>
      </bottom>
      <diagonal style="thin">
        <color indexed="64"/>
      </diagonal>
    </border>
    <border>
      <left style="hair">
        <color indexed="64"/>
      </left>
      <right/>
      <top/>
      <bottom style="double">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right style="hair">
        <color indexed="64"/>
      </right>
      <top/>
      <bottom style="hair">
        <color indexed="64"/>
      </bottom>
      <diagonal/>
    </border>
    <border>
      <left/>
      <right style="hair">
        <color indexed="64"/>
      </right>
      <top/>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diagonalUp="1">
      <left/>
      <right/>
      <top style="hair">
        <color indexed="64"/>
      </top>
      <bottom/>
      <diagonal style="hair">
        <color indexed="64"/>
      </diagonal>
    </border>
    <border diagonalUp="1">
      <left/>
      <right/>
      <top/>
      <bottom style="hair">
        <color indexed="64"/>
      </bottom>
      <diagonal style="hair">
        <color indexed="64"/>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double">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double">
        <color indexed="64"/>
      </right>
      <top style="thin">
        <color indexed="64"/>
      </top>
      <bottom/>
      <diagonal/>
    </border>
    <border>
      <left style="thin">
        <color indexed="64"/>
      </left>
      <right style="medium">
        <color indexed="64"/>
      </right>
      <top style="thin">
        <color indexed="64"/>
      </top>
      <bottom/>
      <diagonal/>
    </border>
    <border>
      <left style="medium">
        <color indexed="64"/>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double">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hair">
        <color indexed="64"/>
      </top>
      <bottom/>
      <diagonal style="thin">
        <color indexed="64"/>
      </diagonal>
    </border>
    <border diagonalUp="1">
      <left style="thin">
        <color indexed="64"/>
      </left>
      <right style="thin">
        <color indexed="64"/>
      </right>
      <top/>
      <bottom style="thin">
        <color indexed="64"/>
      </bottom>
      <diagonal style="thin">
        <color indexed="64"/>
      </diagonal>
    </border>
    <border>
      <left/>
      <right/>
      <top style="double">
        <color indexed="64"/>
      </top>
      <bottom style="medium">
        <color indexed="64"/>
      </bottom>
      <diagonal/>
    </border>
    <border diagonalUp="1">
      <left style="thin">
        <color indexed="64"/>
      </left>
      <right style="hair">
        <color indexed="64"/>
      </right>
      <top style="hair">
        <color indexed="64"/>
      </top>
      <bottom style="double">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style="thin">
        <color indexed="64"/>
      </left>
      <right style="thin">
        <color indexed="64"/>
      </right>
      <top style="hair">
        <color indexed="64"/>
      </top>
      <bottom style="double">
        <color indexed="64"/>
      </bottom>
      <diagonal style="thin">
        <color indexed="64"/>
      </diagonal>
    </border>
    <border diagonalUp="1">
      <left style="hair">
        <color indexed="64"/>
      </left>
      <right style="thin">
        <color indexed="64"/>
      </right>
      <top style="hair">
        <color indexed="64"/>
      </top>
      <bottom style="double">
        <color indexed="64"/>
      </bottom>
      <diagonal style="thin">
        <color indexed="64"/>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diagonalUp="1">
      <left style="thin">
        <color indexed="64"/>
      </left>
      <right style="hair">
        <color indexed="64"/>
      </right>
      <top style="thin">
        <color indexed="64"/>
      </top>
      <bottom style="hair">
        <color indexed="64"/>
      </bottom>
      <diagonal style="thin">
        <color indexed="64"/>
      </diagonal>
    </border>
    <border diagonalUp="1">
      <left style="hair">
        <color indexed="64"/>
      </left>
      <right style="hair">
        <color indexed="64"/>
      </right>
      <top style="thin">
        <color indexed="64"/>
      </top>
      <bottom style="hair">
        <color indexed="64"/>
      </bottom>
      <diagonal style="thin">
        <color indexed="64"/>
      </diagonal>
    </border>
    <border diagonalUp="1">
      <left style="hair">
        <color indexed="64"/>
      </left>
      <right style="thin">
        <color indexed="64"/>
      </right>
      <top style="thin">
        <color indexed="64"/>
      </top>
      <bottom style="hair">
        <color indexed="64"/>
      </bottom>
      <diagonal style="thin">
        <color indexed="64"/>
      </diagonal>
    </border>
    <border diagonalUp="1">
      <left style="hair">
        <color indexed="64"/>
      </left>
      <right style="hair">
        <color indexed="64"/>
      </right>
      <top style="hair">
        <color indexed="64"/>
      </top>
      <bottom style="hair">
        <color indexed="64"/>
      </bottom>
      <diagonal style="thin">
        <color indexed="64"/>
      </diagonal>
    </border>
    <border diagonalUp="1">
      <left style="thin">
        <color indexed="64"/>
      </left>
      <right style="hair">
        <color indexed="64"/>
      </right>
      <top style="hair">
        <color indexed="64"/>
      </top>
      <bottom/>
      <diagonal style="thin">
        <color indexed="64"/>
      </diagonal>
    </border>
    <border diagonalUp="1">
      <left style="hair">
        <color indexed="64"/>
      </left>
      <right style="hair">
        <color indexed="64"/>
      </right>
      <top style="hair">
        <color indexed="64"/>
      </top>
      <bottom/>
      <diagonal style="thin">
        <color indexed="64"/>
      </diagonal>
    </border>
    <border diagonalUp="1">
      <left style="hair">
        <color indexed="64"/>
      </left>
      <right style="thin">
        <color indexed="64"/>
      </right>
      <top style="hair">
        <color indexed="64"/>
      </top>
      <bottom/>
      <diagonal style="thin">
        <color indexed="64"/>
      </diagonal>
    </border>
    <border diagonalUp="1">
      <left style="thin">
        <color indexed="64"/>
      </left>
      <right style="hair">
        <color indexed="64"/>
      </right>
      <top style="hair">
        <color indexed="64"/>
      </top>
      <bottom style="thin">
        <color indexed="64"/>
      </bottom>
      <diagonal style="thin">
        <color indexed="64"/>
      </diagonal>
    </border>
    <border diagonalUp="1">
      <left style="hair">
        <color indexed="64"/>
      </left>
      <right style="hair">
        <color indexed="64"/>
      </right>
      <top style="hair">
        <color indexed="64"/>
      </top>
      <bottom style="thin">
        <color indexed="64"/>
      </bottom>
      <diagonal style="thin">
        <color indexed="64"/>
      </diagonal>
    </border>
    <border diagonalUp="1">
      <left style="hair">
        <color indexed="64"/>
      </left>
      <right style="thin">
        <color indexed="64"/>
      </right>
      <top style="hair">
        <color indexed="64"/>
      </top>
      <bottom style="thin">
        <color indexed="64"/>
      </bottom>
      <diagonal style="thin">
        <color indexed="64"/>
      </diagonal>
    </border>
    <border diagonalUp="1">
      <left style="thin">
        <color indexed="64"/>
      </left>
      <right style="hair">
        <color indexed="64"/>
      </right>
      <top/>
      <bottom style="hair">
        <color indexed="64"/>
      </bottom>
      <diagonal style="thin">
        <color indexed="64"/>
      </diagonal>
    </border>
    <border diagonalUp="1">
      <left style="hair">
        <color indexed="64"/>
      </left>
      <right style="hair">
        <color indexed="64"/>
      </right>
      <top/>
      <bottom style="hair">
        <color indexed="64"/>
      </bottom>
      <diagonal style="thin">
        <color indexed="64"/>
      </diagonal>
    </border>
    <border diagonalUp="1">
      <left style="hair">
        <color indexed="64"/>
      </left>
      <right style="thin">
        <color indexed="64"/>
      </right>
      <top/>
      <bottom style="hair">
        <color indexed="64"/>
      </bottom>
      <diagonal style="thin">
        <color indexed="64"/>
      </diagonal>
    </border>
    <border diagonalUp="1">
      <left style="thin">
        <color indexed="64"/>
      </left>
      <right style="hair">
        <color indexed="64"/>
      </right>
      <top style="thin">
        <color indexed="64"/>
      </top>
      <bottom style="thin">
        <color indexed="64"/>
      </bottom>
      <diagonal style="thin">
        <color indexed="64"/>
      </diagonal>
    </border>
    <border diagonalUp="1">
      <left style="thin">
        <color indexed="64"/>
      </left>
      <right style="hair">
        <color indexed="64"/>
      </right>
      <top/>
      <bottom/>
      <diagonal style="thin">
        <color indexed="64"/>
      </diagonal>
    </border>
    <border diagonalUp="1">
      <left style="hair">
        <color indexed="64"/>
      </left>
      <right style="hair">
        <color indexed="64"/>
      </right>
      <top/>
      <bottom/>
      <diagonal style="thin">
        <color indexed="64"/>
      </diagonal>
    </border>
    <border diagonalUp="1">
      <left style="hair">
        <color indexed="64"/>
      </left>
      <right style="thin">
        <color indexed="64"/>
      </right>
      <top/>
      <bottom/>
      <diagonal style="thin">
        <color indexed="64"/>
      </diagonal>
    </border>
    <border diagonalUp="1">
      <left style="thin">
        <color indexed="64"/>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top style="hair">
        <color indexed="64"/>
      </top>
      <bottom/>
      <diagonal style="thin">
        <color indexed="64"/>
      </diagonal>
    </border>
    <border diagonalUp="1">
      <left/>
      <right style="thin">
        <color indexed="64"/>
      </right>
      <top style="hair">
        <color indexed="64"/>
      </top>
      <bottom/>
      <diagonal style="thin">
        <color indexed="64"/>
      </diagonal>
    </border>
    <border diagonalUp="1">
      <left style="thin">
        <color indexed="64"/>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thin">
        <color indexed="64"/>
      </left>
      <right/>
      <top/>
      <bottom style="hair">
        <color indexed="64"/>
      </bottom>
      <diagonal style="thin">
        <color indexed="64"/>
      </diagonal>
    </border>
    <border diagonalUp="1">
      <left/>
      <right style="thin">
        <color indexed="64"/>
      </right>
      <top/>
      <bottom style="hair">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top/>
      <bottom style="medium">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hair">
        <color indexed="64"/>
      </top>
      <bottom/>
      <diagonal/>
    </border>
    <border>
      <left style="thin">
        <color indexed="64"/>
      </left>
      <right style="dotted">
        <color indexed="64"/>
      </right>
      <top/>
      <bottom/>
      <diagonal/>
    </border>
    <border>
      <left style="thin">
        <color indexed="64"/>
      </left>
      <right style="dotted">
        <color indexed="64"/>
      </right>
      <top/>
      <bottom style="hair">
        <color indexed="64"/>
      </bottom>
      <diagonal/>
    </border>
    <border>
      <left style="medium">
        <color indexed="64"/>
      </left>
      <right/>
      <top style="thin">
        <color indexed="64"/>
      </top>
      <bottom style="medium">
        <color indexed="64"/>
      </bottom>
      <diagonal/>
    </border>
    <border>
      <left style="double">
        <color indexed="64"/>
      </left>
      <right/>
      <top style="double">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ck">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double">
        <color indexed="64"/>
      </left>
      <right/>
      <top style="medium">
        <color indexed="64"/>
      </top>
      <bottom style="thin">
        <color indexed="64"/>
      </bottom>
      <diagonal/>
    </border>
    <border>
      <left style="thin">
        <color indexed="64"/>
      </left>
      <right style="medium">
        <color indexed="64"/>
      </right>
      <top style="medium">
        <color indexed="64"/>
      </top>
      <bottom/>
      <diagonal/>
    </border>
  </borders>
  <cellStyleXfs count="4">
    <xf numFmtId="0" fontId="0" fillId="0" borderId="0"/>
    <xf numFmtId="38" fontId="1" fillId="0" borderId="0" applyFont="0" applyFill="0" applyBorder="0" applyAlignment="0" applyProtection="0"/>
    <xf numFmtId="186" fontId="29" fillId="0" borderId="0">
      <alignment vertical="distributed" wrapText="1"/>
    </xf>
    <xf numFmtId="0" fontId="1" fillId="0" borderId="0">
      <alignment vertical="center"/>
    </xf>
  </cellStyleXfs>
  <cellXfs count="2014">
    <xf numFmtId="0" fontId="0" fillId="0" borderId="0" xfId="0"/>
    <xf numFmtId="0" fontId="7" fillId="0" borderId="0" xfId="0" applyFont="1"/>
    <xf numFmtId="0" fontId="7" fillId="0" borderId="0" xfId="0" applyFont="1" applyAlignment="1">
      <alignment horizontal="center"/>
    </xf>
    <xf numFmtId="0" fontId="7" fillId="0" borderId="0" xfId="0" applyFont="1" applyAlignment="1">
      <alignment horizontal="distributed"/>
    </xf>
    <xf numFmtId="0" fontId="8" fillId="0" borderId="0" xfId="0" applyFont="1" applyAlignment="1">
      <alignment horizontal="center"/>
    </xf>
    <xf numFmtId="0" fontId="9" fillId="0" borderId="0" xfId="0" applyFont="1"/>
    <xf numFmtId="0" fontId="5" fillId="0" borderId="1" xfId="0" applyFont="1" applyBorder="1" applyAlignment="1">
      <alignment vertical="center"/>
    </xf>
    <xf numFmtId="0" fontId="5" fillId="0" borderId="2" xfId="0" applyFont="1" applyBorder="1" applyAlignment="1">
      <alignment vertical="center"/>
    </xf>
    <xf numFmtId="0" fontId="0" fillId="0" borderId="3" xfId="0" applyBorder="1"/>
    <xf numFmtId="0" fontId="0" fillId="0" borderId="0" xfId="0" applyBorder="1"/>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xf>
    <xf numFmtId="176" fontId="10" fillId="2" borderId="10" xfId="0" applyNumberFormat="1" applyFont="1" applyFill="1" applyBorder="1" applyAlignment="1">
      <alignment vertical="center"/>
    </xf>
    <xf numFmtId="177" fontId="10" fillId="2" borderId="11" xfId="0" applyNumberFormat="1" applyFont="1" applyFill="1" applyBorder="1" applyAlignment="1">
      <alignment horizontal="center" vertical="center"/>
    </xf>
    <xf numFmtId="177" fontId="10" fillId="2" borderId="12" xfId="0" applyNumberFormat="1" applyFont="1" applyFill="1" applyBorder="1" applyAlignment="1">
      <alignment horizontal="center" vertical="center"/>
    </xf>
    <xf numFmtId="0" fontId="10" fillId="0" borderId="10" xfId="0" applyFont="1" applyBorder="1" applyAlignment="1">
      <alignment horizontal="center" vertical="center"/>
    </xf>
    <xf numFmtId="177" fontId="10" fillId="2" borderId="13" xfId="0" applyNumberFormat="1" applyFont="1" applyFill="1" applyBorder="1" applyAlignment="1">
      <alignment horizontal="center" vertical="center"/>
    </xf>
    <xf numFmtId="178" fontId="10" fillId="2" borderId="14" xfId="0" applyNumberFormat="1" applyFont="1" applyFill="1" applyBorder="1" applyAlignment="1">
      <alignment horizontal="center" vertical="center"/>
    </xf>
    <xf numFmtId="178" fontId="10" fillId="2" borderId="12" xfId="0" applyNumberFormat="1" applyFont="1" applyFill="1" applyBorder="1" applyAlignment="1">
      <alignment horizontal="center" vertical="center"/>
    </xf>
    <xf numFmtId="176" fontId="10" fillId="0" borderId="13" xfId="0" applyNumberFormat="1" applyFont="1" applyBorder="1" applyAlignment="1">
      <alignment horizontal="center" vertical="center"/>
    </xf>
    <xf numFmtId="176" fontId="10" fillId="0" borderId="11" xfId="0" applyNumberFormat="1" applyFont="1" applyBorder="1" applyAlignment="1">
      <alignment horizontal="center" vertical="center"/>
    </xf>
    <xf numFmtId="176" fontId="10" fillId="0" borderId="14" xfId="0" applyNumberFormat="1" applyFont="1" applyBorder="1" applyAlignment="1">
      <alignment horizontal="center" vertical="center"/>
    </xf>
    <xf numFmtId="176" fontId="10" fillId="0" borderId="12" xfId="0" applyNumberFormat="1" applyFont="1" applyBorder="1" applyAlignment="1">
      <alignment horizontal="center" vertical="center"/>
    </xf>
    <xf numFmtId="176" fontId="10" fillId="2" borderId="15" xfId="0" applyNumberFormat="1" applyFont="1" applyFill="1" applyBorder="1" applyAlignment="1">
      <alignment vertical="center"/>
    </xf>
    <xf numFmtId="177" fontId="10" fillId="2" borderId="16" xfId="0" applyNumberFormat="1" applyFont="1" applyFill="1" applyBorder="1" applyAlignment="1">
      <alignment horizontal="center" vertical="center"/>
    </xf>
    <xf numFmtId="177" fontId="10" fillId="2" borderId="17" xfId="0" applyNumberFormat="1" applyFont="1" applyFill="1" applyBorder="1" applyAlignment="1">
      <alignment horizontal="center" vertical="center"/>
    </xf>
    <xf numFmtId="0" fontId="10" fillId="0" borderId="15" xfId="0" applyFont="1" applyBorder="1" applyAlignment="1">
      <alignment horizontal="center" vertical="center"/>
    </xf>
    <xf numFmtId="178" fontId="10" fillId="2" borderId="18" xfId="0" applyNumberFormat="1" applyFont="1" applyFill="1" applyBorder="1" applyAlignment="1">
      <alignment horizontal="center" vertical="center"/>
    </xf>
    <xf numFmtId="178" fontId="10" fillId="2" borderId="19" xfId="0" applyNumberFormat="1" applyFont="1" applyFill="1" applyBorder="1" applyAlignment="1">
      <alignment horizontal="center" vertical="center"/>
    </xf>
    <xf numFmtId="178" fontId="10" fillId="2" borderId="17" xfId="0" applyNumberFormat="1" applyFont="1" applyFill="1" applyBorder="1" applyAlignment="1">
      <alignment horizontal="center" vertical="center"/>
    </xf>
    <xf numFmtId="176" fontId="10" fillId="0" borderId="18" xfId="0" applyNumberFormat="1" applyFont="1" applyBorder="1" applyAlignment="1">
      <alignment horizontal="center" vertical="center"/>
    </xf>
    <xf numFmtId="176" fontId="10" fillId="0" borderId="16" xfId="0" applyNumberFormat="1" applyFont="1" applyBorder="1" applyAlignment="1">
      <alignment horizontal="center" vertical="center"/>
    </xf>
    <xf numFmtId="176" fontId="10" fillId="0" borderId="19" xfId="0" applyNumberFormat="1" applyFont="1" applyBorder="1" applyAlignment="1">
      <alignment horizontal="center" vertical="center"/>
    </xf>
    <xf numFmtId="176" fontId="10" fillId="0" borderId="17" xfId="0" applyNumberFormat="1" applyFont="1" applyBorder="1" applyAlignment="1">
      <alignment horizontal="center" vertical="center"/>
    </xf>
    <xf numFmtId="176" fontId="10" fillId="2" borderId="6" xfId="0" applyNumberFormat="1" applyFont="1" applyFill="1" applyBorder="1" applyAlignment="1">
      <alignment vertical="center"/>
    </xf>
    <xf numFmtId="177" fontId="10" fillId="2" borderId="3" xfId="0" applyNumberFormat="1" applyFont="1" applyFill="1" applyBorder="1" applyAlignment="1">
      <alignment horizontal="center" vertical="center"/>
    </xf>
    <xf numFmtId="177" fontId="10" fillId="2" borderId="20" xfId="0" applyNumberFormat="1" applyFont="1" applyFill="1" applyBorder="1" applyAlignment="1">
      <alignment horizontal="center" vertical="center"/>
    </xf>
    <xf numFmtId="177" fontId="10" fillId="2" borderId="0" xfId="0" applyNumberFormat="1" applyFont="1" applyFill="1" applyBorder="1" applyAlignment="1">
      <alignment horizontal="center" vertical="center"/>
    </xf>
    <xf numFmtId="178" fontId="10" fillId="2" borderId="21" xfId="0" applyNumberFormat="1" applyFont="1" applyFill="1" applyBorder="1" applyAlignment="1">
      <alignment horizontal="center" vertical="center"/>
    </xf>
    <xf numFmtId="178" fontId="10" fillId="2" borderId="20" xfId="0" applyNumberFormat="1" applyFont="1" applyFill="1" applyBorder="1" applyAlignment="1">
      <alignment horizontal="center" vertical="center"/>
    </xf>
    <xf numFmtId="176" fontId="10" fillId="0" borderId="0" xfId="0" applyNumberFormat="1" applyFont="1" applyBorder="1" applyAlignment="1">
      <alignment horizontal="center" vertical="center"/>
    </xf>
    <xf numFmtId="176" fontId="10" fillId="0" borderId="3" xfId="0" applyNumberFormat="1" applyFont="1" applyBorder="1" applyAlignment="1">
      <alignment horizontal="center" vertical="center"/>
    </xf>
    <xf numFmtId="176" fontId="10" fillId="0" borderId="21" xfId="0" applyNumberFormat="1" applyFont="1" applyBorder="1" applyAlignment="1">
      <alignment horizontal="center" vertical="center"/>
    </xf>
    <xf numFmtId="176" fontId="10" fillId="0" borderId="20" xfId="0" applyNumberFormat="1" applyFont="1" applyBorder="1" applyAlignment="1">
      <alignment horizontal="center" vertical="center"/>
    </xf>
    <xf numFmtId="176" fontId="10" fillId="0" borderId="22" xfId="0" applyNumberFormat="1" applyFont="1" applyBorder="1" applyAlignment="1">
      <alignment horizontal="center" vertical="center"/>
    </xf>
    <xf numFmtId="177" fontId="10" fillId="2" borderId="23" xfId="0" applyNumberFormat="1" applyFont="1" applyFill="1" applyBorder="1" applyAlignment="1">
      <alignment horizontal="center" vertical="center"/>
    </xf>
    <xf numFmtId="177" fontId="10" fillId="2" borderId="24" xfId="0" applyNumberFormat="1" applyFont="1" applyFill="1" applyBorder="1" applyAlignment="1">
      <alignment horizontal="center" vertical="center"/>
    </xf>
    <xf numFmtId="178" fontId="10" fillId="2" borderId="22" xfId="0" applyNumberFormat="1" applyFont="1" applyFill="1" applyBorder="1" applyAlignment="1">
      <alignment horizontal="center" vertical="center"/>
    </xf>
    <xf numFmtId="178" fontId="10" fillId="2" borderId="25" xfId="0" applyNumberFormat="1" applyFont="1" applyFill="1" applyBorder="1" applyAlignment="1">
      <alignment horizontal="center" vertical="center"/>
    </xf>
    <xf numFmtId="178" fontId="10" fillId="2" borderId="24" xfId="0" applyNumberFormat="1" applyFont="1" applyFill="1" applyBorder="1" applyAlignment="1">
      <alignment horizontal="center" vertical="center"/>
    </xf>
    <xf numFmtId="176" fontId="10" fillId="0" borderId="23" xfId="0" applyNumberFormat="1" applyFont="1" applyBorder="1" applyAlignment="1">
      <alignment horizontal="center" vertical="center"/>
    </xf>
    <xf numFmtId="176" fontId="10" fillId="0" borderId="25" xfId="0" applyNumberFormat="1" applyFont="1" applyBorder="1" applyAlignment="1">
      <alignment horizontal="center" vertical="center"/>
    </xf>
    <xf numFmtId="176" fontId="10" fillId="0" borderId="24" xfId="0" applyNumberFormat="1" applyFont="1" applyBorder="1" applyAlignment="1">
      <alignment horizontal="center" vertical="center"/>
    </xf>
    <xf numFmtId="176" fontId="10" fillId="2" borderId="26" xfId="0" applyNumberFormat="1" applyFont="1" applyFill="1" applyBorder="1" applyAlignment="1">
      <alignment vertical="center"/>
    </xf>
    <xf numFmtId="177" fontId="10" fillId="2" borderId="27" xfId="0" applyNumberFormat="1" applyFont="1" applyFill="1" applyBorder="1" applyAlignment="1">
      <alignment horizontal="center" vertical="center"/>
    </xf>
    <xf numFmtId="177" fontId="10" fillId="2" borderId="28" xfId="0" applyNumberFormat="1" applyFont="1" applyFill="1" applyBorder="1" applyAlignment="1">
      <alignment horizontal="center" vertical="center"/>
    </xf>
    <xf numFmtId="0" fontId="10" fillId="0" borderId="26" xfId="0" applyFont="1" applyBorder="1" applyAlignment="1">
      <alignment horizontal="center" vertical="center"/>
    </xf>
    <xf numFmtId="177" fontId="10" fillId="2" borderId="29" xfId="0" applyNumberFormat="1" applyFont="1" applyFill="1" applyBorder="1" applyAlignment="1">
      <alignment horizontal="center" vertical="center"/>
    </xf>
    <xf numFmtId="178" fontId="10" fillId="2" borderId="30" xfId="0" applyNumberFormat="1" applyFont="1" applyFill="1" applyBorder="1" applyAlignment="1">
      <alignment horizontal="center" vertical="center"/>
    </xf>
    <xf numFmtId="178" fontId="10" fillId="2" borderId="28" xfId="0" applyNumberFormat="1" applyFont="1" applyFill="1" applyBorder="1" applyAlignment="1">
      <alignment horizontal="center" vertical="center"/>
    </xf>
    <xf numFmtId="176" fontId="10" fillId="0" borderId="29" xfId="0" applyNumberFormat="1" applyFont="1" applyBorder="1" applyAlignment="1">
      <alignment horizontal="center" vertical="center"/>
    </xf>
    <xf numFmtId="176" fontId="10" fillId="0" borderId="27" xfId="0" applyNumberFormat="1" applyFont="1" applyBorder="1" applyAlignment="1">
      <alignment horizontal="center" vertical="center"/>
    </xf>
    <xf numFmtId="176" fontId="10" fillId="0" borderId="30" xfId="0" applyNumberFormat="1" applyFont="1" applyBorder="1" applyAlignment="1">
      <alignment horizontal="center" vertical="center"/>
    </xf>
    <xf numFmtId="176" fontId="10" fillId="0" borderId="28" xfId="0" applyNumberFormat="1" applyFont="1" applyBorder="1" applyAlignment="1">
      <alignment horizontal="center" vertical="center"/>
    </xf>
    <xf numFmtId="178" fontId="10" fillId="2" borderId="0" xfId="0" applyNumberFormat="1" applyFont="1" applyFill="1" applyBorder="1" applyAlignment="1">
      <alignment horizontal="center" vertical="center"/>
    </xf>
    <xf numFmtId="178" fontId="10" fillId="2" borderId="31" xfId="0" applyNumberFormat="1" applyFont="1" applyFill="1" applyBorder="1" applyAlignment="1">
      <alignment horizontal="center" vertical="center"/>
    </xf>
    <xf numFmtId="176" fontId="10" fillId="2" borderId="9" xfId="0" applyNumberFormat="1" applyFont="1" applyFill="1" applyBorder="1" applyAlignment="1">
      <alignment vertical="center"/>
    </xf>
    <xf numFmtId="0" fontId="3" fillId="0" borderId="0" xfId="0" applyFont="1"/>
    <xf numFmtId="0" fontId="3" fillId="0" borderId="34" xfId="0" applyFont="1" applyBorder="1"/>
    <xf numFmtId="0" fontId="3" fillId="0" borderId="33" xfId="0" applyFont="1" applyBorder="1"/>
    <xf numFmtId="0" fontId="3" fillId="0" borderId="35" xfId="0" applyFont="1" applyBorder="1"/>
    <xf numFmtId="0" fontId="3" fillId="0" borderId="0" xfId="0" applyFont="1" applyBorder="1" applyAlignment="1">
      <alignment wrapText="1"/>
    </xf>
    <xf numFmtId="0" fontId="3" fillId="0" borderId="0" xfId="0" applyFont="1" applyBorder="1"/>
    <xf numFmtId="0" fontId="3" fillId="0" borderId="36" xfId="0" applyFont="1" applyBorder="1"/>
    <xf numFmtId="0" fontId="3" fillId="0" borderId="0" xfId="0" applyFont="1" applyBorder="1" applyAlignment="1">
      <alignment vertical="top"/>
    </xf>
    <xf numFmtId="0" fontId="3" fillId="0" borderId="34" xfId="0" applyFont="1" applyBorder="1" applyAlignment="1">
      <alignment wrapText="1"/>
    </xf>
    <xf numFmtId="0" fontId="3" fillId="0" borderId="1" xfId="0" applyFont="1" applyBorder="1"/>
    <xf numFmtId="0" fontId="3" fillId="0" borderId="41" xfId="0" applyFont="1" applyBorder="1"/>
    <xf numFmtId="0" fontId="3" fillId="0" borderId="42" xfId="0" applyFont="1" applyBorder="1" applyAlignment="1">
      <alignment wrapText="1"/>
    </xf>
    <xf numFmtId="0" fontId="3" fillId="0" borderId="42" xfId="0" applyFont="1" applyBorder="1"/>
    <xf numFmtId="0" fontId="3" fillId="0" borderId="1" xfId="0" applyFont="1" applyBorder="1" applyAlignment="1">
      <alignment wrapText="1"/>
    </xf>
    <xf numFmtId="0" fontId="3" fillId="0" borderId="34" xfId="0" applyFont="1" applyBorder="1" applyAlignment="1">
      <alignment horizontal="right"/>
    </xf>
    <xf numFmtId="0" fontId="3" fillId="0" borderId="44" xfId="0" applyFont="1" applyBorder="1"/>
    <xf numFmtId="0" fontId="3" fillId="0" borderId="45" xfId="0" applyFont="1" applyBorder="1" applyAlignment="1">
      <alignment wrapText="1"/>
    </xf>
    <xf numFmtId="0" fontId="3" fillId="0" borderId="45" xfId="0" applyFont="1" applyBorder="1"/>
    <xf numFmtId="0" fontId="3" fillId="0" borderId="47" xfId="0" applyFont="1" applyBorder="1" applyAlignment="1">
      <alignment wrapText="1"/>
    </xf>
    <xf numFmtId="0" fontId="3" fillId="0" borderId="1" xfId="0" applyFont="1" applyBorder="1" applyAlignment="1">
      <alignment horizontal="right"/>
    </xf>
    <xf numFmtId="0" fontId="3" fillId="0" borderId="44" xfId="0" applyFont="1" applyBorder="1" applyAlignment="1">
      <alignment wrapText="1"/>
    </xf>
    <xf numFmtId="0" fontId="3" fillId="0" borderId="0" xfId="0" applyFont="1" applyBorder="1" applyAlignment="1">
      <alignment horizontal="right"/>
    </xf>
    <xf numFmtId="0" fontId="3" fillId="0" borderId="48" xfId="0" applyFont="1" applyBorder="1" applyAlignment="1">
      <alignment wrapText="1"/>
    </xf>
    <xf numFmtId="0" fontId="3" fillId="0" borderId="45" xfId="0" applyFont="1" applyBorder="1" applyAlignment="1">
      <alignment horizontal="center" wrapText="1"/>
    </xf>
    <xf numFmtId="0" fontId="3" fillId="0" borderId="40" xfId="0" applyFont="1" applyBorder="1"/>
    <xf numFmtId="0" fontId="3" fillId="0" borderId="49" xfId="0" applyFont="1" applyBorder="1"/>
    <xf numFmtId="176" fontId="1" fillId="0" borderId="0" xfId="0" applyNumberFormat="1" applyFont="1" applyFill="1" applyAlignment="1">
      <alignment vertical="center"/>
    </xf>
    <xf numFmtId="176" fontId="12" fillId="0" borderId="0" xfId="0" applyNumberFormat="1" applyFont="1" applyFill="1" applyAlignment="1">
      <alignment vertical="center"/>
    </xf>
    <xf numFmtId="176" fontId="9" fillId="0" borderId="0" xfId="0" applyNumberFormat="1" applyFont="1" applyFill="1" applyAlignment="1">
      <alignment vertical="center"/>
    </xf>
    <xf numFmtId="176"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176" fontId="8" fillId="0" borderId="0" xfId="0" applyNumberFormat="1" applyFont="1" applyFill="1" applyAlignment="1">
      <alignment vertical="center"/>
    </xf>
    <xf numFmtId="0" fontId="0" fillId="0" borderId="0" xfId="0" applyFill="1"/>
    <xf numFmtId="176" fontId="1" fillId="0" borderId="0" xfId="0" applyNumberFormat="1" applyFont="1" applyFill="1" applyAlignment="1">
      <alignment horizontal="right" vertical="center"/>
    </xf>
    <xf numFmtId="176" fontId="3" fillId="0" borderId="0" xfId="0" applyNumberFormat="1" applyFont="1" applyFill="1" applyAlignment="1">
      <alignment horizontal="right" vertical="center"/>
    </xf>
    <xf numFmtId="0" fontId="3" fillId="0" borderId="42" xfId="0" applyFont="1" applyFill="1" applyBorder="1" applyAlignment="1">
      <alignment horizontal="center" vertical="center"/>
    </xf>
    <xf numFmtId="176" fontId="3" fillId="0" borderId="51" xfId="0" applyNumberFormat="1" applyFont="1" applyFill="1" applyBorder="1" applyAlignment="1">
      <alignment horizontal="center" vertical="center" shrinkToFit="1"/>
    </xf>
    <xf numFmtId="176" fontId="3" fillId="0" borderId="52" xfId="0" applyNumberFormat="1" applyFont="1" applyFill="1" applyBorder="1" applyAlignment="1">
      <alignment horizontal="center" vertical="center" shrinkToFit="1"/>
    </xf>
    <xf numFmtId="176" fontId="3" fillId="0" borderId="0" xfId="0" applyNumberFormat="1" applyFont="1" applyFill="1" applyAlignment="1">
      <alignment vertical="center"/>
    </xf>
    <xf numFmtId="176" fontId="3" fillId="0" borderId="3"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vertical="center" shrinkToFit="1"/>
    </xf>
    <xf numFmtId="176" fontId="3" fillId="2" borderId="3" xfId="0" applyNumberFormat="1" applyFont="1" applyFill="1" applyBorder="1" applyAlignment="1">
      <alignment vertical="center" shrinkToFit="1"/>
    </xf>
    <xf numFmtId="179" fontId="3" fillId="1" borderId="53" xfId="0" applyNumberFormat="1" applyFont="1" applyFill="1" applyBorder="1" applyAlignment="1">
      <alignment horizontal="center" vertical="center" shrinkToFit="1"/>
    </xf>
    <xf numFmtId="176" fontId="3" fillId="2" borderId="54" xfId="0" applyNumberFormat="1" applyFont="1" applyFill="1" applyBorder="1" applyAlignment="1">
      <alignment vertical="center" shrinkToFit="1"/>
    </xf>
    <xf numFmtId="180" fontId="13" fillId="2" borderId="4" xfId="0" applyNumberFormat="1" applyFont="1" applyFill="1" applyBorder="1" applyAlignment="1">
      <alignment vertical="center" shrinkToFit="1"/>
    </xf>
    <xf numFmtId="176" fontId="3" fillId="2" borderId="55" xfId="0" applyNumberFormat="1" applyFont="1" applyFill="1" applyBorder="1" applyAlignment="1">
      <alignment vertical="center" shrinkToFit="1"/>
    </xf>
    <xf numFmtId="180" fontId="13" fillId="2" borderId="53" xfId="0" applyNumberFormat="1" applyFont="1" applyFill="1" applyBorder="1" applyAlignment="1">
      <alignment vertical="center" shrinkToFit="1"/>
    </xf>
    <xf numFmtId="0" fontId="14" fillId="0" borderId="0" xfId="0" applyFont="1" applyFill="1"/>
    <xf numFmtId="176" fontId="3" fillId="0" borderId="56" xfId="0" applyNumberFormat="1" applyFont="1" applyFill="1" applyBorder="1" applyAlignment="1">
      <alignment vertical="center" shrinkToFit="1"/>
    </xf>
    <xf numFmtId="179" fontId="3" fillId="1" borderId="57" xfId="0" applyNumberFormat="1" applyFont="1" applyFill="1" applyBorder="1" applyAlignment="1">
      <alignment horizontal="center" vertical="center" shrinkToFit="1"/>
    </xf>
    <xf numFmtId="176" fontId="3" fillId="0" borderId="58" xfId="0" applyNumberFormat="1" applyFont="1" applyFill="1" applyBorder="1" applyAlignment="1">
      <alignment vertical="center" shrinkToFit="1"/>
    </xf>
    <xf numFmtId="180" fontId="13" fillId="2" borderId="59" xfId="0" applyNumberFormat="1" applyFont="1" applyFill="1" applyBorder="1" applyAlignment="1">
      <alignment vertical="center" shrinkToFit="1"/>
    </xf>
    <xf numFmtId="176" fontId="3" fillId="2" borderId="56" xfId="0" applyNumberFormat="1" applyFont="1" applyFill="1" applyBorder="1" applyAlignment="1">
      <alignment vertical="center" shrinkToFit="1"/>
    </xf>
    <xf numFmtId="180" fontId="13" fillId="2" borderId="57" xfId="0" applyNumberFormat="1" applyFont="1" applyFill="1" applyBorder="1" applyAlignment="1">
      <alignment vertical="center" shrinkToFit="1"/>
    </xf>
    <xf numFmtId="176" fontId="3" fillId="2" borderId="58" xfId="0" applyNumberFormat="1" applyFont="1" applyFill="1" applyBorder="1" applyAlignment="1">
      <alignment vertical="center" shrinkToFit="1"/>
    </xf>
    <xf numFmtId="38" fontId="3" fillId="2" borderId="56" xfId="1" applyFont="1" applyFill="1" applyBorder="1" applyAlignment="1">
      <alignment vertical="center" shrinkToFit="1"/>
    </xf>
    <xf numFmtId="176" fontId="3" fillId="0" borderId="60" xfId="0" applyNumberFormat="1" applyFont="1" applyFill="1" applyBorder="1" applyAlignment="1" applyProtection="1">
      <alignment vertical="center" shrinkToFit="1"/>
      <protection locked="0"/>
    </xf>
    <xf numFmtId="179" fontId="3" fillId="1" borderId="52" xfId="0" applyNumberFormat="1" applyFont="1" applyFill="1" applyBorder="1" applyAlignment="1">
      <alignment horizontal="center" vertical="center" shrinkToFit="1"/>
    </xf>
    <xf numFmtId="176" fontId="3" fillId="0" borderId="51" xfId="0" applyNumberFormat="1" applyFont="1" applyFill="1" applyBorder="1" applyAlignment="1" applyProtection="1">
      <alignment vertical="center" shrinkToFit="1"/>
      <protection locked="0"/>
    </xf>
    <xf numFmtId="180" fontId="13" fillId="2" borderId="61" xfId="0" applyNumberFormat="1" applyFont="1" applyFill="1" applyBorder="1" applyAlignment="1">
      <alignment vertical="center" shrinkToFit="1"/>
    </xf>
    <xf numFmtId="176" fontId="3" fillId="2" borderId="60" xfId="0" applyNumberFormat="1" applyFont="1" applyFill="1" applyBorder="1" applyAlignment="1" applyProtection="1">
      <alignment vertical="center" shrinkToFit="1"/>
      <protection locked="0"/>
    </xf>
    <xf numFmtId="180" fontId="13" fillId="2" borderId="52" xfId="0" applyNumberFormat="1" applyFont="1" applyFill="1" applyBorder="1" applyAlignment="1">
      <alignment vertical="center" shrinkToFit="1"/>
    </xf>
    <xf numFmtId="176" fontId="3" fillId="2" borderId="51" xfId="0" applyNumberFormat="1" applyFont="1" applyFill="1" applyBorder="1" applyAlignment="1" applyProtection="1">
      <alignment vertical="center" shrinkToFit="1"/>
      <protection locked="0"/>
    </xf>
    <xf numFmtId="38" fontId="3" fillId="2" borderId="60" xfId="1" applyFont="1" applyFill="1" applyBorder="1" applyAlignment="1" applyProtection="1">
      <alignment vertical="center" shrinkToFit="1"/>
      <protection locked="0"/>
    </xf>
    <xf numFmtId="176" fontId="3" fillId="0" borderId="62" xfId="0" applyNumberFormat="1" applyFont="1" applyFill="1" applyBorder="1" applyAlignment="1">
      <alignment vertical="center"/>
    </xf>
    <xf numFmtId="176" fontId="3" fillId="0" borderId="47" xfId="0" applyNumberFormat="1" applyFont="1" applyFill="1" applyBorder="1" applyAlignment="1">
      <alignment vertical="center"/>
    </xf>
    <xf numFmtId="176" fontId="3" fillId="0" borderId="47" xfId="0" applyNumberFormat="1" applyFont="1" applyFill="1" applyBorder="1" applyAlignment="1">
      <alignment vertical="center" shrinkToFit="1"/>
    </xf>
    <xf numFmtId="176" fontId="3" fillId="0" borderId="62" xfId="0" applyNumberFormat="1" applyFont="1" applyFill="1" applyBorder="1" applyAlignment="1" applyProtection="1">
      <alignment vertical="center" shrinkToFit="1"/>
      <protection locked="0"/>
    </xf>
    <xf numFmtId="179" fontId="3" fillId="1" borderId="63" xfId="0" applyNumberFormat="1" applyFont="1" applyFill="1" applyBorder="1" applyAlignment="1">
      <alignment horizontal="center" vertical="center" shrinkToFit="1"/>
    </xf>
    <xf numFmtId="176" fontId="3" fillId="0" borderId="64" xfId="0" applyNumberFormat="1" applyFont="1" applyFill="1" applyBorder="1" applyAlignment="1" applyProtection="1">
      <alignment vertical="center" shrinkToFit="1"/>
      <protection locked="0"/>
    </xf>
    <xf numFmtId="180" fontId="13" fillId="2" borderId="2" xfId="0" applyNumberFormat="1" applyFont="1" applyFill="1" applyBorder="1" applyAlignment="1">
      <alignment vertical="center" shrinkToFit="1"/>
    </xf>
    <xf numFmtId="180" fontId="13" fillId="2" borderId="63" xfId="0" applyNumberFormat="1" applyFont="1" applyFill="1" applyBorder="1" applyAlignment="1">
      <alignment vertical="center" shrinkToFit="1"/>
    </xf>
    <xf numFmtId="176" fontId="3" fillId="2" borderId="64" xfId="0" applyNumberFormat="1" applyFont="1" applyFill="1" applyBorder="1" applyAlignment="1" applyProtection="1">
      <alignment vertical="center" shrinkToFit="1"/>
      <protection locked="0"/>
    </xf>
    <xf numFmtId="38" fontId="3" fillId="2" borderId="62" xfId="1" applyFont="1" applyFill="1" applyBorder="1" applyAlignment="1" applyProtection="1">
      <alignment vertical="center" shrinkToFit="1"/>
      <protection locked="0"/>
    </xf>
    <xf numFmtId="176" fontId="3" fillId="2" borderId="62" xfId="0" applyNumberFormat="1" applyFont="1" applyFill="1" applyBorder="1" applyAlignment="1" applyProtection="1">
      <alignment vertical="center" shrinkToFit="1"/>
      <protection locked="0"/>
    </xf>
    <xf numFmtId="176" fontId="3" fillId="0" borderId="55" xfId="0" applyNumberFormat="1" applyFont="1" applyFill="1" applyBorder="1" applyAlignment="1">
      <alignment vertical="center"/>
    </xf>
    <xf numFmtId="176" fontId="3" fillId="0" borderId="62" xfId="0" applyNumberFormat="1" applyFont="1" applyFill="1" applyBorder="1" applyAlignment="1">
      <alignment vertical="center" shrinkToFit="1"/>
    </xf>
    <xf numFmtId="176" fontId="3" fillId="0" borderId="64" xfId="0" applyNumberFormat="1" applyFont="1" applyFill="1" applyBorder="1" applyAlignment="1">
      <alignment vertical="center" shrinkToFit="1"/>
    </xf>
    <xf numFmtId="176" fontId="3" fillId="2" borderId="64" xfId="0" applyNumberFormat="1" applyFont="1" applyFill="1" applyBorder="1" applyAlignment="1">
      <alignment vertical="center" shrinkToFit="1"/>
    </xf>
    <xf numFmtId="38" fontId="3" fillId="2" borderId="62" xfId="1" applyFont="1" applyFill="1" applyBorder="1" applyAlignment="1">
      <alignment vertical="center" shrinkToFit="1"/>
    </xf>
    <xf numFmtId="176" fontId="3" fillId="2" borderId="62" xfId="0" applyNumberFormat="1" applyFont="1" applyFill="1" applyBorder="1" applyAlignment="1">
      <alignment vertical="center" shrinkToFit="1"/>
    </xf>
    <xf numFmtId="176" fontId="3" fillId="0" borderId="1" xfId="0" applyNumberFormat="1" applyFont="1" applyFill="1" applyBorder="1" applyAlignment="1">
      <alignment vertical="center" shrinkToFit="1"/>
    </xf>
    <xf numFmtId="38" fontId="3" fillId="2" borderId="55" xfId="1" applyFont="1" applyFill="1" applyBorder="1" applyAlignment="1">
      <alignment vertical="center" shrinkToFit="1"/>
    </xf>
    <xf numFmtId="176" fontId="3" fillId="0" borderId="55" xfId="0" applyNumberFormat="1" applyFont="1" applyFill="1" applyBorder="1" applyAlignment="1" applyProtection="1">
      <alignment vertical="center" shrinkToFit="1"/>
      <protection locked="0"/>
    </xf>
    <xf numFmtId="176" fontId="3" fillId="0" borderId="54" xfId="0" applyNumberFormat="1" applyFont="1" applyFill="1" applyBorder="1" applyAlignment="1" applyProtection="1">
      <alignment vertical="center" shrinkToFit="1"/>
      <protection locked="0"/>
    </xf>
    <xf numFmtId="176" fontId="3" fillId="2" borderId="54" xfId="0" applyNumberFormat="1" applyFont="1" applyFill="1" applyBorder="1" applyAlignment="1" applyProtection="1">
      <alignment vertical="center" shrinkToFit="1"/>
      <protection locked="0"/>
    </xf>
    <xf numFmtId="38" fontId="3" fillId="2" borderId="55" xfId="1" applyFont="1" applyFill="1" applyBorder="1" applyAlignment="1" applyProtection="1">
      <alignment vertical="center" shrinkToFit="1"/>
      <protection locked="0"/>
    </xf>
    <xf numFmtId="176" fontId="3" fillId="2" borderId="55" xfId="0" applyNumberFormat="1" applyFont="1" applyFill="1" applyBorder="1" applyAlignment="1" applyProtection="1">
      <alignment vertical="center" shrinkToFit="1"/>
      <protection locked="0"/>
    </xf>
    <xf numFmtId="176" fontId="3" fillId="0" borderId="1" xfId="0" applyNumberFormat="1" applyFont="1" applyFill="1" applyBorder="1" applyAlignment="1">
      <alignment vertical="center"/>
    </xf>
    <xf numFmtId="176" fontId="3" fillId="0" borderId="55" xfId="0" applyNumberFormat="1" applyFont="1" applyFill="1" applyBorder="1" applyAlignment="1">
      <alignment vertical="center" shrinkToFit="1"/>
    </xf>
    <xf numFmtId="176" fontId="3" fillId="0" borderId="54" xfId="0" applyNumberFormat="1" applyFont="1" applyFill="1" applyBorder="1" applyAlignment="1">
      <alignment vertical="center" shrinkToFit="1"/>
    </xf>
    <xf numFmtId="176" fontId="3" fillId="0" borderId="56" xfId="0" applyNumberFormat="1" applyFont="1" applyFill="1" applyBorder="1" applyAlignment="1" applyProtection="1">
      <alignment vertical="center" shrinkToFit="1"/>
      <protection locked="0"/>
    </xf>
    <xf numFmtId="176" fontId="3" fillId="0" borderId="58" xfId="0" applyNumberFormat="1" applyFont="1" applyFill="1" applyBorder="1" applyAlignment="1" applyProtection="1">
      <alignment vertical="center" shrinkToFit="1"/>
      <protection locked="0"/>
    </xf>
    <xf numFmtId="176" fontId="3" fillId="2" borderId="58" xfId="0" applyNumberFormat="1" applyFont="1" applyFill="1" applyBorder="1" applyAlignment="1" applyProtection="1">
      <alignment vertical="center" shrinkToFit="1"/>
      <protection locked="0"/>
    </xf>
    <xf numFmtId="38" fontId="3" fillId="2" borderId="56" xfId="1" applyFont="1" applyFill="1" applyBorder="1" applyAlignment="1" applyProtection="1">
      <alignment vertical="center" shrinkToFit="1"/>
      <protection locked="0"/>
    </xf>
    <xf numFmtId="176" fontId="3" fillId="2" borderId="56" xfId="0" applyNumberFormat="1" applyFont="1" applyFill="1" applyBorder="1" applyAlignment="1" applyProtection="1">
      <alignment vertical="center" shrinkToFit="1"/>
      <protection locked="0"/>
    </xf>
    <xf numFmtId="176" fontId="3" fillId="0" borderId="11" xfId="0" applyNumberFormat="1" applyFont="1" applyFill="1" applyBorder="1" applyAlignment="1" applyProtection="1">
      <alignment vertical="center" shrinkToFit="1"/>
      <protection locked="0"/>
    </xf>
    <xf numFmtId="179" fontId="3" fillId="1" borderId="12" xfId="0" applyNumberFormat="1" applyFont="1" applyFill="1" applyBorder="1" applyAlignment="1">
      <alignment horizontal="center" vertical="center" shrinkToFit="1"/>
    </xf>
    <xf numFmtId="176" fontId="3" fillId="0" borderId="65" xfId="0" applyNumberFormat="1" applyFont="1" applyFill="1" applyBorder="1" applyAlignment="1" applyProtection="1">
      <alignment vertical="center" shrinkToFit="1"/>
      <protection locked="0"/>
    </xf>
    <xf numFmtId="180" fontId="13" fillId="2" borderId="66" xfId="0" applyNumberFormat="1" applyFont="1" applyFill="1" applyBorder="1" applyAlignment="1">
      <alignment vertical="center" shrinkToFit="1"/>
    </xf>
    <xf numFmtId="180" fontId="13" fillId="2" borderId="12" xfId="0" applyNumberFormat="1" applyFont="1" applyFill="1" applyBorder="1" applyAlignment="1">
      <alignment vertical="center" shrinkToFit="1"/>
    </xf>
    <xf numFmtId="176" fontId="3" fillId="2" borderId="65" xfId="0" applyNumberFormat="1" applyFont="1" applyFill="1" applyBorder="1" applyAlignment="1" applyProtection="1">
      <alignment vertical="center" shrinkToFit="1"/>
      <protection locked="0"/>
    </xf>
    <xf numFmtId="38" fontId="3" fillId="2" borderId="11" xfId="1" applyFont="1" applyFill="1" applyBorder="1" applyAlignment="1" applyProtection="1">
      <alignment vertical="center" shrinkToFit="1"/>
      <protection locked="0"/>
    </xf>
    <xf numFmtId="176" fontId="3" fillId="2" borderId="11" xfId="0" applyNumberFormat="1" applyFont="1" applyFill="1" applyBorder="1" applyAlignment="1" applyProtection="1">
      <alignment vertical="center" shrinkToFit="1"/>
      <protection locked="0"/>
    </xf>
    <xf numFmtId="176" fontId="3" fillId="0" borderId="67" xfId="0" applyNumberFormat="1" applyFont="1" applyFill="1" applyBorder="1" applyAlignment="1">
      <alignment vertical="center"/>
    </xf>
    <xf numFmtId="176" fontId="3" fillId="0" borderId="68" xfId="0" applyNumberFormat="1" applyFont="1" applyFill="1" applyBorder="1" applyAlignment="1">
      <alignment vertical="center"/>
    </xf>
    <xf numFmtId="176" fontId="3" fillId="0" borderId="68" xfId="0" applyNumberFormat="1" applyFont="1" applyFill="1" applyBorder="1" applyAlignment="1">
      <alignment vertical="center" shrinkToFit="1"/>
    </xf>
    <xf numFmtId="176" fontId="3" fillId="0" borderId="67" xfId="0" applyNumberFormat="1" applyFont="1" applyFill="1" applyBorder="1" applyAlignment="1" applyProtection="1">
      <alignment vertical="center" shrinkToFit="1"/>
      <protection locked="0"/>
    </xf>
    <xf numFmtId="179" fontId="3" fillId="1" borderId="69" xfId="0" applyNumberFormat="1" applyFont="1" applyFill="1" applyBorder="1" applyAlignment="1">
      <alignment horizontal="center" vertical="center" shrinkToFit="1"/>
    </xf>
    <xf numFmtId="176" fontId="3" fillId="0" borderId="70" xfId="0" applyNumberFormat="1" applyFont="1" applyFill="1" applyBorder="1" applyAlignment="1" applyProtection="1">
      <alignment vertical="center" shrinkToFit="1"/>
      <protection locked="0"/>
    </xf>
    <xf numFmtId="180" fontId="13" fillId="2" borderId="71" xfId="0" applyNumberFormat="1" applyFont="1" applyFill="1" applyBorder="1" applyAlignment="1">
      <alignment vertical="center" shrinkToFit="1"/>
    </xf>
    <xf numFmtId="180" fontId="13" fillId="2" borderId="69" xfId="0" applyNumberFormat="1" applyFont="1" applyFill="1" applyBorder="1" applyAlignment="1">
      <alignment vertical="center" shrinkToFit="1"/>
    </xf>
    <xf numFmtId="176" fontId="3" fillId="2" borderId="70" xfId="0" applyNumberFormat="1" applyFont="1" applyFill="1" applyBorder="1" applyAlignment="1" applyProtection="1">
      <alignment vertical="center" shrinkToFit="1"/>
      <protection locked="0"/>
    </xf>
    <xf numFmtId="38" fontId="3" fillId="2" borderId="67" xfId="1" applyFont="1" applyFill="1" applyBorder="1" applyAlignment="1" applyProtection="1">
      <alignment vertical="center" shrinkToFit="1"/>
      <protection locked="0"/>
    </xf>
    <xf numFmtId="176" fontId="3" fillId="2" borderId="67" xfId="0" applyNumberFormat="1" applyFont="1" applyFill="1" applyBorder="1" applyAlignment="1" applyProtection="1">
      <alignment vertical="center" shrinkToFit="1"/>
      <protection locked="0"/>
    </xf>
    <xf numFmtId="176" fontId="3" fillId="2" borderId="27" xfId="0" applyNumberFormat="1" applyFont="1" applyFill="1" applyBorder="1" applyAlignment="1">
      <alignment vertical="center" shrinkToFit="1"/>
    </xf>
    <xf numFmtId="179" fontId="3" fillId="1" borderId="28" xfId="0" applyNumberFormat="1" applyFont="1" applyFill="1" applyBorder="1" applyAlignment="1">
      <alignment horizontal="center" vertical="center" shrinkToFit="1"/>
    </xf>
    <xf numFmtId="176" fontId="3" fillId="2" borderId="72" xfId="0" applyNumberFormat="1" applyFont="1" applyFill="1" applyBorder="1" applyAlignment="1">
      <alignment vertical="center" shrinkToFit="1"/>
    </xf>
    <xf numFmtId="180" fontId="13" fillId="2" borderId="73" xfId="0" applyNumberFormat="1" applyFont="1" applyFill="1" applyBorder="1" applyAlignment="1">
      <alignment vertical="center" shrinkToFit="1"/>
    </xf>
    <xf numFmtId="180" fontId="13" fillId="2" borderId="28" xfId="0" applyNumberFormat="1" applyFont="1" applyFill="1" applyBorder="1" applyAlignment="1">
      <alignment vertical="center" shrinkToFit="1"/>
    </xf>
    <xf numFmtId="0" fontId="3" fillId="0" borderId="0" xfId="0" applyFont="1" applyFill="1"/>
    <xf numFmtId="0" fontId="3" fillId="0" borderId="74" xfId="0" applyFont="1" applyFill="1" applyBorder="1"/>
    <xf numFmtId="0" fontId="3" fillId="2" borderId="52" xfId="0" applyFont="1" applyFill="1" applyBorder="1"/>
    <xf numFmtId="0" fontId="3" fillId="2" borderId="61" xfId="0" applyFont="1" applyFill="1" applyBorder="1"/>
    <xf numFmtId="38" fontId="3" fillId="2" borderId="60" xfId="1" applyFont="1" applyFill="1" applyBorder="1"/>
    <xf numFmtId="176" fontId="3" fillId="2" borderId="51" xfId="0" applyNumberFormat="1" applyFont="1" applyFill="1" applyBorder="1"/>
    <xf numFmtId="176" fontId="3" fillId="2" borderId="60" xfId="0" applyNumberFormat="1" applyFont="1" applyFill="1" applyBorder="1"/>
    <xf numFmtId="0" fontId="3" fillId="2" borderId="51" xfId="0" applyFont="1" applyFill="1" applyBorder="1"/>
    <xf numFmtId="176"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176" fontId="16" fillId="0" borderId="0" xfId="0" applyNumberFormat="1" applyFont="1" applyFill="1" applyBorder="1" applyAlignment="1">
      <alignment horizontal="center" vertical="center"/>
    </xf>
    <xf numFmtId="0" fontId="16" fillId="0" borderId="0" xfId="0" applyFont="1" applyFill="1" applyBorder="1" applyAlignment="1">
      <alignment horizontal="center" vertical="center"/>
    </xf>
    <xf numFmtId="176" fontId="3" fillId="0" borderId="76" xfId="0" applyNumberFormat="1" applyFont="1" applyFill="1" applyBorder="1" applyAlignment="1">
      <alignment horizontal="center" vertical="center" shrinkToFit="1"/>
    </xf>
    <xf numFmtId="176" fontId="3" fillId="0" borderId="77" xfId="0" applyNumberFormat="1" applyFont="1" applyFill="1" applyBorder="1" applyAlignment="1">
      <alignment horizontal="center" vertical="center" shrinkToFit="1"/>
    </xf>
    <xf numFmtId="176" fontId="17" fillId="0" borderId="78" xfId="0" applyNumberFormat="1" applyFont="1" applyFill="1" applyBorder="1" applyAlignment="1">
      <alignment horizontal="center" vertical="center" wrapText="1"/>
    </xf>
    <xf numFmtId="176" fontId="17" fillId="0" borderId="52" xfId="0" applyNumberFormat="1" applyFont="1" applyFill="1" applyBorder="1" applyAlignment="1">
      <alignment horizontal="center" vertical="center" wrapText="1"/>
    </xf>
    <xf numFmtId="176" fontId="0" fillId="0" borderId="0" xfId="0" applyNumberFormat="1" applyFont="1" applyFill="1" applyAlignment="1">
      <alignment vertical="center"/>
    </xf>
    <xf numFmtId="176" fontId="3" fillId="0" borderId="4" xfId="0" applyNumberFormat="1" applyFont="1" applyFill="1" applyBorder="1" applyAlignment="1">
      <alignment vertical="center" shrinkToFit="1"/>
    </xf>
    <xf numFmtId="176" fontId="3" fillId="0" borderId="79" xfId="0" applyNumberFormat="1" applyFont="1" applyFill="1" applyBorder="1" applyAlignment="1">
      <alignment vertical="center" shrinkToFit="1"/>
    </xf>
    <xf numFmtId="179" fontId="0" fillId="1" borderId="80" xfId="0" applyNumberFormat="1" applyFont="1" applyFill="1" applyBorder="1" applyAlignment="1">
      <alignment horizontal="center" vertical="center" shrinkToFit="1"/>
    </xf>
    <xf numFmtId="179" fontId="0" fillId="0" borderId="81" xfId="0" applyNumberFormat="1" applyFont="1" applyFill="1" applyBorder="1" applyAlignment="1">
      <alignment horizontal="center" vertical="center" shrinkToFit="1"/>
    </xf>
    <xf numFmtId="180" fontId="0" fillId="2" borderId="80" xfId="0" applyNumberFormat="1" applyFont="1" applyFill="1" applyBorder="1" applyAlignment="1">
      <alignment vertical="center" shrinkToFit="1"/>
    </xf>
    <xf numFmtId="180" fontId="0" fillId="0" borderId="53" xfId="0" applyNumberFormat="1" applyFont="1" applyFill="1" applyBorder="1" applyAlignment="1">
      <alignment vertical="center" shrinkToFit="1"/>
    </xf>
    <xf numFmtId="180" fontId="0" fillId="2" borderId="53" xfId="0" applyNumberFormat="1" applyFont="1" applyFill="1" applyBorder="1" applyAlignment="1">
      <alignment vertical="center" shrinkToFit="1"/>
    </xf>
    <xf numFmtId="176" fontId="3" fillId="0" borderId="82" xfId="0" applyNumberFormat="1" applyFont="1" applyFill="1" applyBorder="1" applyAlignment="1" applyProtection="1">
      <alignment vertical="center" shrinkToFit="1"/>
      <protection locked="0"/>
    </xf>
    <xf numFmtId="179" fontId="0" fillId="1" borderId="83" xfId="0" applyNumberFormat="1" applyFont="1" applyFill="1" applyBorder="1" applyAlignment="1">
      <alignment horizontal="center" vertical="center" shrinkToFit="1"/>
    </xf>
    <xf numFmtId="179" fontId="0" fillId="0" borderId="84" xfId="0" applyNumberFormat="1" applyFill="1" applyBorder="1" applyAlignment="1">
      <alignment horizontal="center" vertical="center" shrinkToFit="1"/>
    </xf>
    <xf numFmtId="176" fontId="3" fillId="0" borderId="85" xfId="0" applyNumberFormat="1" applyFont="1" applyFill="1" applyBorder="1" applyAlignment="1" applyProtection="1">
      <alignment vertical="center" shrinkToFit="1"/>
      <protection locked="0"/>
    </xf>
    <xf numFmtId="180" fontId="0" fillId="2" borderId="83" xfId="0" applyNumberFormat="1" applyFont="1" applyFill="1" applyBorder="1" applyAlignment="1">
      <alignment vertical="center" shrinkToFit="1"/>
    </xf>
    <xf numFmtId="180" fontId="0" fillId="0" borderId="86" xfId="0" applyNumberFormat="1" applyFont="1" applyFill="1" applyBorder="1" applyAlignment="1">
      <alignment horizontal="center" vertical="center" shrinkToFit="1"/>
    </xf>
    <xf numFmtId="176" fontId="3" fillId="0" borderId="87" xfId="0" applyNumberFormat="1" applyFont="1" applyFill="1" applyBorder="1" applyAlignment="1" applyProtection="1">
      <alignment vertical="center" shrinkToFit="1"/>
      <protection locked="0"/>
    </xf>
    <xf numFmtId="179" fontId="0" fillId="1" borderId="88" xfId="0" applyNumberFormat="1" applyFont="1" applyFill="1" applyBorder="1" applyAlignment="1">
      <alignment horizontal="center" vertical="center" shrinkToFit="1"/>
    </xf>
    <xf numFmtId="179" fontId="0" fillId="0" borderId="89" xfId="0" applyNumberFormat="1" applyFill="1" applyBorder="1" applyAlignment="1">
      <alignment horizontal="center" vertical="center" shrinkToFit="1"/>
    </xf>
    <xf numFmtId="176" fontId="3" fillId="0" borderId="90" xfId="0" applyNumberFormat="1" applyFont="1" applyFill="1" applyBorder="1" applyAlignment="1" applyProtection="1">
      <alignment vertical="center" shrinkToFit="1"/>
      <protection locked="0"/>
    </xf>
    <xf numFmtId="180" fontId="0" fillId="2" borderId="88" xfId="0" applyNumberFormat="1" applyFont="1" applyFill="1" applyBorder="1" applyAlignment="1">
      <alignment vertical="center" shrinkToFit="1"/>
    </xf>
    <xf numFmtId="180" fontId="0" fillId="0" borderId="91" xfId="0" applyNumberFormat="1" applyFont="1" applyFill="1" applyBorder="1" applyAlignment="1">
      <alignment horizontal="center" vertical="center" shrinkToFit="1"/>
    </xf>
    <xf numFmtId="176" fontId="3" fillId="0" borderId="2" xfId="0" applyNumberFormat="1" applyFont="1" applyFill="1" applyBorder="1" applyAlignment="1">
      <alignment vertical="center" shrinkToFit="1"/>
    </xf>
    <xf numFmtId="176" fontId="3" fillId="0" borderId="92" xfId="0" applyNumberFormat="1" applyFont="1" applyFill="1" applyBorder="1" applyAlignment="1">
      <alignment vertical="center" shrinkToFit="1"/>
    </xf>
    <xf numFmtId="179" fontId="0" fillId="1" borderId="93" xfId="0" applyNumberFormat="1" applyFont="1" applyFill="1" applyBorder="1" applyAlignment="1">
      <alignment horizontal="center" vertical="center" shrinkToFit="1"/>
    </xf>
    <xf numFmtId="179" fontId="0" fillId="0" borderId="94" xfId="0" applyNumberFormat="1" applyFont="1" applyFill="1" applyBorder="1" applyAlignment="1">
      <alignment horizontal="center" vertical="center" shrinkToFit="1"/>
    </xf>
    <xf numFmtId="180" fontId="0" fillId="2" borderId="93" xfId="0" applyNumberFormat="1" applyFont="1" applyFill="1" applyBorder="1" applyAlignment="1">
      <alignment vertical="center" shrinkToFit="1"/>
    </xf>
    <xf numFmtId="180" fontId="0" fillId="0" borderId="63" xfId="0" applyNumberFormat="1" applyFont="1" applyFill="1" applyBorder="1" applyAlignment="1">
      <alignment vertical="center" shrinkToFit="1"/>
    </xf>
    <xf numFmtId="180" fontId="0" fillId="2" borderId="63" xfId="0" applyNumberFormat="1" applyFont="1" applyFill="1" applyBorder="1" applyAlignment="1">
      <alignment vertical="center" shrinkToFit="1"/>
    </xf>
    <xf numFmtId="176" fontId="3" fillId="2" borderId="79" xfId="0" applyNumberFormat="1" applyFont="1" applyFill="1" applyBorder="1" applyAlignment="1">
      <alignment vertical="center" shrinkToFit="1"/>
    </xf>
    <xf numFmtId="176" fontId="3" fillId="2" borderId="85" xfId="0" applyNumberFormat="1" applyFont="1" applyFill="1" applyBorder="1" applyAlignment="1" applyProtection="1">
      <alignment vertical="center" shrinkToFit="1"/>
      <protection locked="0"/>
    </xf>
    <xf numFmtId="179" fontId="0" fillId="0" borderId="86" xfId="0" applyNumberFormat="1" applyFill="1" applyBorder="1" applyAlignment="1">
      <alignment horizontal="center" vertical="center" shrinkToFit="1"/>
    </xf>
    <xf numFmtId="176" fontId="3" fillId="2" borderId="90" xfId="0" applyNumberFormat="1" applyFont="1" applyFill="1" applyBorder="1" applyAlignment="1" applyProtection="1">
      <alignment vertical="center" shrinkToFit="1"/>
      <protection locked="0"/>
    </xf>
    <xf numFmtId="179" fontId="0" fillId="0" borderId="91" xfId="0" applyNumberFormat="1" applyFill="1" applyBorder="1" applyAlignment="1">
      <alignment horizontal="center" vertical="center" shrinkToFit="1"/>
    </xf>
    <xf numFmtId="176" fontId="3" fillId="2" borderId="95" xfId="0" applyNumberFormat="1" applyFont="1" applyFill="1" applyBorder="1" applyAlignment="1" applyProtection="1">
      <alignment vertical="center" shrinkToFit="1"/>
      <protection locked="0"/>
    </xf>
    <xf numFmtId="179" fontId="0" fillId="1" borderId="93" xfId="0" applyNumberFormat="1" applyFill="1" applyBorder="1" applyAlignment="1">
      <alignment horizontal="center" vertical="center" shrinkToFit="1"/>
    </xf>
    <xf numFmtId="179" fontId="0" fillId="0" borderId="96" xfId="0" applyNumberFormat="1" applyFont="1" applyFill="1" applyBorder="1" applyAlignment="1">
      <alignment horizontal="center" vertical="center" shrinkToFit="1"/>
    </xf>
    <xf numFmtId="176" fontId="3" fillId="2" borderId="97" xfId="0" applyNumberFormat="1" applyFont="1" applyFill="1" applyBorder="1" applyAlignment="1" applyProtection="1">
      <alignment vertical="center" shrinkToFit="1"/>
      <protection locked="0"/>
    </xf>
    <xf numFmtId="180" fontId="0" fillId="2" borderId="98" xfId="0" applyNumberFormat="1" applyFont="1" applyFill="1" applyBorder="1" applyAlignment="1">
      <alignment vertical="center" shrinkToFit="1"/>
    </xf>
    <xf numFmtId="176" fontId="3" fillId="0" borderId="92" xfId="0" applyNumberFormat="1" applyFont="1" applyFill="1" applyBorder="1" applyAlignment="1" applyProtection="1">
      <alignment vertical="center" shrinkToFit="1"/>
      <protection locked="0"/>
    </xf>
    <xf numFmtId="179" fontId="0" fillId="0" borderId="94" xfId="0" applyNumberFormat="1" applyFill="1" applyBorder="1" applyAlignment="1">
      <alignment horizontal="center" vertical="center" shrinkToFit="1"/>
    </xf>
    <xf numFmtId="179" fontId="0" fillId="0" borderId="63" xfId="0" applyNumberFormat="1" applyFill="1" applyBorder="1" applyAlignment="1">
      <alignment horizontal="center" vertical="center" shrinkToFit="1"/>
    </xf>
    <xf numFmtId="179" fontId="0" fillId="0" borderId="63" xfId="0" applyNumberFormat="1" applyFont="1" applyFill="1" applyBorder="1" applyAlignment="1">
      <alignment horizontal="center" vertical="center" shrinkToFit="1"/>
    </xf>
    <xf numFmtId="180" fontId="0" fillId="2" borderId="63" xfId="0" applyNumberFormat="1" applyFont="1" applyFill="1" applyBorder="1" applyAlignment="1">
      <alignment horizontal="center" vertical="center" shrinkToFit="1"/>
    </xf>
    <xf numFmtId="179" fontId="0" fillId="2" borderId="63" xfId="0" applyNumberFormat="1" applyFont="1" applyFill="1" applyBorder="1" applyAlignment="1">
      <alignment horizontal="center" vertical="center" shrinkToFit="1"/>
    </xf>
    <xf numFmtId="179" fontId="0" fillId="0" borderId="53" xfId="0" applyNumberFormat="1" applyFont="1" applyFill="1" applyBorder="1" applyAlignment="1">
      <alignment horizontal="center" vertical="center" shrinkToFit="1"/>
    </xf>
    <xf numFmtId="176" fontId="3" fillId="0" borderId="99" xfId="0" applyNumberFormat="1" applyFont="1" applyFill="1" applyBorder="1" applyAlignment="1" applyProtection="1">
      <alignment vertical="center" shrinkToFit="1"/>
      <protection locked="0"/>
    </xf>
    <xf numFmtId="179" fontId="0" fillId="1" borderId="100" xfId="0" applyNumberFormat="1" applyFont="1" applyFill="1" applyBorder="1" applyAlignment="1">
      <alignment horizontal="center" vertical="center" shrinkToFit="1"/>
    </xf>
    <xf numFmtId="179" fontId="0" fillId="0" borderId="101" xfId="0" applyNumberFormat="1" applyFont="1" applyFill="1" applyBorder="1" applyAlignment="1">
      <alignment horizontal="center" vertical="center" shrinkToFit="1"/>
    </xf>
    <xf numFmtId="180" fontId="0" fillId="2" borderId="100" xfId="0" applyNumberFormat="1" applyFont="1" applyFill="1" applyBorder="1" applyAlignment="1">
      <alignment vertical="center" shrinkToFit="1"/>
    </xf>
    <xf numFmtId="179" fontId="0" fillId="0" borderId="57" xfId="0" applyNumberFormat="1" applyFont="1" applyFill="1" applyBorder="1" applyAlignment="1">
      <alignment horizontal="center" vertical="center" shrinkToFit="1"/>
    </xf>
    <xf numFmtId="176" fontId="3" fillId="0" borderId="74" xfId="0" applyNumberFormat="1" applyFont="1" applyFill="1" applyBorder="1" applyAlignment="1">
      <alignment vertical="center"/>
    </xf>
    <xf numFmtId="176" fontId="3" fillId="0" borderId="76" xfId="0" applyNumberFormat="1" applyFont="1" applyFill="1" applyBorder="1" applyAlignment="1" applyProtection="1">
      <alignment vertical="center" shrinkToFit="1"/>
      <protection locked="0"/>
    </xf>
    <xf numFmtId="179" fontId="0" fillId="1" borderId="77" xfId="0" applyNumberFormat="1" applyFont="1" applyFill="1" applyBorder="1" applyAlignment="1">
      <alignment horizontal="center" vertical="center" shrinkToFit="1"/>
    </xf>
    <xf numFmtId="179" fontId="0" fillId="0" borderId="78" xfId="0" applyNumberFormat="1" applyFont="1" applyFill="1" applyBorder="1" applyAlignment="1">
      <alignment horizontal="center" vertical="center" shrinkToFit="1"/>
    </xf>
    <xf numFmtId="180" fontId="0" fillId="2" borderId="77" xfId="0" applyNumberFormat="1" applyFont="1" applyFill="1" applyBorder="1" applyAlignment="1">
      <alignment vertical="center" shrinkToFit="1"/>
    </xf>
    <xf numFmtId="179" fontId="0" fillId="0" borderId="52" xfId="0" applyNumberFormat="1" applyFont="1" applyFill="1" applyBorder="1" applyAlignment="1">
      <alignment horizontal="center" vertical="center" shrinkToFit="1"/>
    </xf>
    <xf numFmtId="179" fontId="0" fillId="1" borderId="21" xfId="0" applyNumberFormat="1" applyFont="1" applyFill="1" applyBorder="1" applyAlignment="1">
      <alignment horizontal="center" vertical="center" shrinkToFit="1"/>
    </xf>
    <xf numFmtId="179" fontId="0" fillId="0" borderId="102" xfId="0" applyNumberFormat="1" applyFont="1" applyFill="1" applyBorder="1" applyAlignment="1">
      <alignment horizontal="center" vertical="center" shrinkToFit="1"/>
    </xf>
    <xf numFmtId="176" fontId="3" fillId="2" borderId="103" xfId="0" applyNumberFormat="1" applyFont="1" applyFill="1" applyBorder="1" applyAlignment="1" applyProtection="1">
      <alignment vertical="center" shrinkToFit="1"/>
      <protection locked="0"/>
    </xf>
    <xf numFmtId="179" fontId="0" fillId="0" borderId="20" xfId="0" applyNumberFormat="1" applyFont="1" applyFill="1" applyBorder="1" applyAlignment="1">
      <alignment horizontal="center" vertical="center" shrinkToFit="1"/>
    </xf>
    <xf numFmtId="176" fontId="3" fillId="2" borderId="104" xfId="0" applyNumberFormat="1" applyFont="1" applyFill="1" applyBorder="1" applyAlignment="1">
      <alignment vertical="center" shrinkToFit="1"/>
    </xf>
    <xf numFmtId="179" fontId="0" fillId="1" borderId="30" xfId="0" applyNumberFormat="1" applyFont="1" applyFill="1" applyBorder="1" applyAlignment="1">
      <alignment horizontal="center" vertical="center" shrinkToFit="1"/>
    </xf>
    <xf numFmtId="179" fontId="0" fillId="0" borderId="105" xfId="0" applyNumberFormat="1" applyFont="1" applyFill="1" applyBorder="1" applyAlignment="1">
      <alignment horizontal="center" vertical="center" shrinkToFit="1"/>
    </xf>
    <xf numFmtId="180" fontId="0" fillId="2" borderId="30" xfId="0" applyNumberFormat="1" applyFont="1" applyFill="1" applyBorder="1" applyAlignment="1">
      <alignment vertical="center" shrinkToFit="1"/>
    </xf>
    <xf numFmtId="178" fontId="0" fillId="2" borderId="28" xfId="0" applyNumberFormat="1" applyFont="1" applyFill="1" applyBorder="1" applyAlignment="1">
      <alignment horizontal="center" vertical="center" shrinkToFit="1"/>
    </xf>
    <xf numFmtId="176" fontId="3" fillId="0" borderId="74" xfId="0" applyNumberFormat="1" applyFont="1" applyFill="1" applyBorder="1" applyAlignment="1">
      <alignment horizontal="center" vertical="center"/>
    </xf>
    <xf numFmtId="0" fontId="10" fillId="0" borderId="52" xfId="0" applyFont="1" applyFill="1" applyBorder="1" applyAlignment="1">
      <alignment horizontal="center" vertical="center" wrapText="1"/>
    </xf>
    <xf numFmtId="176" fontId="3" fillId="0" borderId="76" xfId="0" applyNumberFormat="1" applyFont="1" applyFill="1" applyBorder="1" applyAlignment="1">
      <alignment vertical="center" shrinkToFit="1"/>
    </xf>
    <xf numFmtId="179" fontId="0" fillId="0" borderId="78" xfId="0" applyNumberFormat="1" applyFill="1" applyBorder="1" applyAlignment="1">
      <alignment horizontal="center" vertical="center" shrinkToFit="1"/>
    </xf>
    <xf numFmtId="176" fontId="3" fillId="0" borderId="51" xfId="0" applyNumberFormat="1" applyFont="1" applyFill="1" applyBorder="1" applyAlignment="1">
      <alignment vertical="center" shrinkToFit="1"/>
    </xf>
    <xf numFmtId="179" fontId="0" fillId="0" borderId="52" xfId="0" applyNumberFormat="1" applyFill="1" applyBorder="1" applyAlignment="1">
      <alignment horizontal="center" vertical="center" shrinkToFit="1"/>
    </xf>
    <xf numFmtId="176" fontId="3" fillId="2" borderId="51" xfId="0" applyNumberFormat="1" applyFont="1" applyFill="1" applyBorder="1" applyAlignment="1">
      <alignment vertical="center" shrinkToFit="1"/>
    </xf>
    <xf numFmtId="176" fontId="14" fillId="0" borderId="0" xfId="0" applyNumberFormat="1" applyFont="1" applyFill="1" applyAlignment="1">
      <alignment vertical="center"/>
    </xf>
    <xf numFmtId="176" fontId="14" fillId="0" borderId="1" xfId="0" applyNumberFormat="1" applyFont="1" applyFill="1" applyBorder="1" applyAlignment="1">
      <alignment vertical="center" shrinkToFit="1"/>
    </xf>
    <xf numFmtId="179" fontId="14" fillId="0" borderId="1" xfId="0" applyNumberFormat="1" applyFont="1" applyFill="1" applyBorder="1" applyAlignment="1">
      <alignment horizontal="center" vertical="center" shrinkToFit="1"/>
    </xf>
    <xf numFmtId="180" fontId="14" fillId="0" borderId="1" xfId="0" applyNumberFormat="1" applyFont="1" applyFill="1" applyBorder="1" applyAlignment="1">
      <alignment vertical="center" shrinkToFit="1"/>
    </xf>
    <xf numFmtId="0" fontId="0" fillId="0" borderId="0" xfId="0" applyFill="1" applyBorder="1"/>
    <xf numFmtId="176" fontId="0" fillId="0" borderId="0" xfId="0" applyNumberFormat="1" applyAlignment="1">
      <alignment vertical="center"/>
    </xf>
    <xf numFmtId="176" fontId="19" fillId="0" borderId="0" xfId="0" applyNumberFormat="1" applyFont="1" applyFill="1" applyBorder="1" applyAlignment="1">
      <alignment vertical="center" shrinkToFit="1"/>
    </xf>
    <xf numFmtId="179" fontId="1" fillId="0" borderId="0" xfId="0" applyNumberFormat="1" applyFont="1" applyBorder="1" applyAlignment="1">
      <alignment horizontal="center" vertical="center" shrinkToFit="1"/>
    </xf>
    <xf numFmtId="180" fontId="14" fillId="0" borderId="0" xfId="0" applyNumberFormat="1" applyFont="1" applyBorder="1" applyAlignment="1">
      <alignment vertical="center" shrinkToFit="1"/>
    </xf>
    <xf numFmtId="176" fontId="12" fillId="0" borderId="0" xfId="0" applyNumberFormat="1" applyFont="1" applyFill="1" applyAlignment="1">
      <alignment horizontal="center" vertical="center"/>
    </xf>
    <xf numFmtId="176" fontId="1" fillId="0" borderId="0" xfId="0" applyNumberFormat="1" applyFont="1" applyFill="1" applyAlignment="1">
      <alignment horizontal="center" vertical="center"/>
    </xf>
    <xf numFmtId="0" fontId="10" fillId="0" borderId="0" xfId="0" applyFont="1" applyFill="1"/>
    <xf numFmtId="176" fontId="10" fillId="0" borderId="0" xfId="0" applyNumberFormat="1" applyFont="1" applyFill="1" applyAlignment="1">
      <alignment vertical="center"/>
    </xf>
    <xf numFmtId="176" fontId="10" fillId="0" borderId="74" xfId="0" applyNumberFormat="1" applyFont="1" applyFill="1" applyBorder="1" applyAlignment="1">
      <alignment horizontal="center" vertical="center" shrinkToFit="1"/>
    </xf>
    <xf numFmtId="176" fontId="10" fillId="0" borderId="52" xfId="0" applyNumberFormat="1" applyFont="1" applyFill="1" applyBorder="1" applyAlignment="1">
      <alignment horizontal="center" vertical="center" shrinkToFit="1"/>
    </xf>
    <xf numFmtId="0" fontId="20" fillId="0" borderId="0" xfId="0" applyFont="1" applyFill="1"/>
    <xf numFmtId="176" fontId="10" fillId="0" borderId="106" xfId="0" applyNumberFormat="1" applyFont="1" applyFill="1" applyBorder="1" applyAlignment="1">
      <alignment vertical="center" shrinkToFit="1"/>
    </xf>
    <xf numFmtId="179" fontId="10" fillId="0" borderId="107" xfId="0" applyNumberFormat="1" applyFont="1" applyFill="1" applyBorder="1" applyAlignment="1">
      <alignment horizontal="center" vertical="center" shrinkToFit="1"/>
    </xf>
    <xf numFmtId="180" fontId="20" fillId="2" borderId="107" xfId="0" applyNumberFormat="1" applyFont="1" applyFill="1" applyBorder="1" applyAlignment="1">
      <alignment vertical="center" shrinkToFit="1"/>
    </xf>
    <xf numFmtId="176" fontId="10" fillId="0" borderId="56" xfId="0" applyNumberFormat="1" applyFont="1" applyFill="1" applyBorder="1" applyAlignment="1">
      <alignment vertical="center" shrinkToFit="1"/>
    </xf>
    <xf numFmtId="179" fontId="10" fillId="0" borderId="57" xfId="0" applyNumberFormat="1" applyFont="1" applyFill="1" applyBorder="1" applyAlignment="1">
      <alignment horizontal="center" vertical="center" shrinkToFit="1"/>
    </xf>
    <xf numFmtId="180" fontId="20" fillId="2" borderId="57" xfId="0" applyNumberFormat="1" applyFont="1" applyFill="1" applyBorder="1" applyAlignment="1">
      <alignment vertical="center" shrinkToFit="1"/>
    </xf>
    <xf numFmtId="0" fontId="10" fillId="0" borderId="108" xfId="0" applyNumberFormat="1" applyFont="1" applyFill="1" applyBorder="1" applyAlignment="1">
      <alignment horizontal="center" vertical="center"/>
    </xf>
    <xf numFmtId="176" fontId="10" fillId="2" borderId="74" xfId="0" applyNumberFormat="1" applyFont="1" applyFill="1" applyBorder="1" applyAlignment="1" applyProtection="1">
      <alignment vertical="center" shrinkToFit="1"/>
      <protection locked="0"/>
    </xf>
    <xf numFmtId="179" fontId="10" fillId="0" borderId="98" xfId="0" applyNumberFormat="1" applyFont="1" applyFill="1" applyBorder="1" applyAlignment="1">
      <alignment horizontal="center" vertical="center" shrinkToFit="1"/>
    </xf>
    <xf numFmtId="180" fontId="20" fillId="2" borderId="98" xfId="0" applyNumberFormat="1" applyFont="1" applyFill="1" applyBorder="1" applyAlignment="1">
      <alignment vertical="center" shrinkToFit="1"/>
    </xf>
    <xf numFmtId="176" fontId="10" fillId="0" borderId="2" xfId="0" applyNumberFormat="1" applyFont="1" applyFill="1" applyBorder="1" applyAlignment="1">
      <alignment horizontal="center" vertical="center" wrapText="1"/>
    </xf>
    <xf numFmtId="176" fontId="10" fillId="0" borderId="64" xfId="0" applyNumberFormat="1" applyFont="1" applyFill="1" applyBorder="1" applyAlignment="1" applyProtection="1">
      <alignment vertical="center" shrinkToFit="1"/>
      <protection locked="0"/>
    </xf>
    <xf numFmtId="179" fontId="10" fillId="0" borderId="63" xfId="0" applyNumberFormat="1" applyFont="1" applyFill="1" applyBorder="1" applyAlignment="1">
      <alignment horizontal="center" vertical="center" shrinkToFit="1"/>
    </xf>
    <xf numFmtId="176" fontId="10" fillId="0" borderId="62" xfId="0" applyNumberFormat="1" applyFont="1" applyFill="1" applyBorder="1" applyAlignment="1" applyProtection="1">
      <alignment vertical="center" shrinkToFit="1"/>
      <protection locked="0"/>
    </xf>
    <xf numFmtId="180" fontId="20" fillId="2" borderId="63" xfId="0" applyNumberFormat="1" applyFont="1" applyFill="1" applyBorder="1" applyAlignment="1">
      <alignment vertical="center" shrinkToFit="1"/>
    </xf>
    <xf numFmtId="176" fontId="10" fillId="0" borderId="109" xfId="0" applyNumberFormat="1" applyFont="1" applyFill="1" applyBorder="1" applyAlignment="1">
      <alignment horizontal="center" vertical="center" shrinkToFit="1"/>
    </xf>
    <xf numFmtId="176" fontId="10" fillId="0" borderId="16" xfId="0" applyNumberFormat="1" applyFont="1" applyFill="1" applyBorder="1" applyAlignment="1">
      <alignment vertical="center" shrinkToFit="1"/>
    </xf>
    <xf numFmtId="179" fontId="10" fillId="0" borderId="17" xfId="0" applyNumberFormat="1" applyFont="1" applyFill="1" applyBorder="1" applyAlignment="1">
      <alignment horizontal="center" vertical="center" shrinkToFit="1"/>
    </xf>
    <xf numFmtId="180" fontId="20" fillId="2" borderId="17" xfId="0" applyNumberFormat="1" applyFont="1" applyFill="1" applyBorder="1" applyAlignment="1">
      <alignment vertical="center" shrinkToFit="1"/>
    </xf>
    <xf numFmtId="176" fontId="10" fillId="0" borderId="66" xfId="0" applyNumberFormat="1" applyFont="1" applyFill="1" applyBorder="1" applyAlignment="1">
      <alignment horizontal="center" vertical="center" wrapText="1"/>
    </xf>
    <xf numFmtId="176" fontId="10" fillId="0" borderId="56" xfId="0" applyNumberFormat="1" applyFont="1" applyFill="1" applyBorder="1" applyAlignment="1" applyProtection="1">
      <alignment vertical="center" shrinkToFit="1"/>
      <protection locked="0"/>
    </xf>
    <xf numFmtId="176" fontId="10" fillId="2" borderId="56" xfId="0" applyNumberFormat="1" applyFont="1" applyFill="1" applyBorder="1" applyAlignment="1">
      <alignment vertical="center" shrinkToFit="1"/>
    </xf>
    <xf numFmtId="176" fontId="10" fillId="0" borderId="109" xfId="0" applyNumberFormat="1" applyFont="1" applyFill="1" applyBorder="1" applyAlignment="1">
      <alignment horizontal="center" vertical="center" wrapText="1"/>
    </xf>
    <xf numFmtId="176" fontId="10" fillId="0" borderId="59" xfId="0" applyNumberFormat="1" applyFont="1" applyFill="1" applyBorder="1" applyAlignment="1">
      <alignment horizontal="center" vertical="center" wrapText="1"/>
    </xf>
    <xf numFmtId="176" fontId="10" fillId="0" borderId="11" xfId="0" applyNumberFormat="1" applyFont="1" applyFill="1" applyBorder="1" applyAlignment="1">
      <alignment vertical="center" shrinkToFit="1"/>
    </xf>
    <xf numFmtId="179" fontId="10" fillId="0" borderId="12" xfId="0" applyNumberFormat="1" applyFont="1" applyFill="1" applyBorder="1" applyAlignment="1">
      <alignment horizontal="center" vertical="center" shrinkToFit="1"/>
    </xf>
    <xf numFmtId="180" fontId="20" fillId="2" borderId="12" xfId="0" applyNumberFormat="1" applyFont="1" applyFill="1" applyBorder="1" applyAlignment="1">
      <alignment vertical="center" shrinkToFit="1"/>
    </xf>
    <xf numFmtId="176" fontId="10" fillId="0" borderId="44" xfId="0" applyNumberFormat="1" applyFont="1" applyFill="1" applyBorder="1" applyAlignment="1">
      <alignment horizontal="center" vertical="center" shrinkToFit="1"/>
    </xf>
    <xf numFmtId="177" fontId="10" fillId="2" borderId="103" xfId="0" applyNumberFormat="1" applyFont="1" applyFill="1" applyBorder="1" applyAlignment="1">
      <alignment vertical="center" shrinkToFit="1"/>
    </xf>
    <xf numFmtId="179" fontId="10" fillId="0" borderId="20" xfId="0" applyNumberFormat="1" applyFont="1" applyFill="1" applyBorder="1" applyAlignment="1">
      <alignment horizontal="center" vertical="center" shrinkToFit="1"/>
    </xf>
    <xf numFmtId="180" fontId="20" fillId="2" borderId="20" xfId="0" applyNumberFormat="1" applyFont="1" applyFill="1" applyBorder="1" applyAlignment="1">
      <alignment vertical="center" shrinkToFit="1"/>
    </xf>
    <xf numFmtId="177" fontId="10" fillId="0" borderId="60" xfId="0" applyNumberFormat="1" applyFont="1" applyFill="1" applyBorder="1" applyAlignment="1" applyProtection="1">
      <alignment vertical="center" shrinkToFit="1"/>
      <protection locked="0"/>
    </xf>
    <xf numFmtId="179" fontId="10" fillId="0" borderId="52" xfId="0" applyNumberFormat="1" applyFont="1" applyFill="1" applyBorder="1" applyAlignment="1">
      <alignment horizontal="center" vertical="center" shrinkToFit="1"/>
    </xf>
    <xf numFmtId="177" fontId="20" fillId="2" borderId="52" xfId="0" applyNumberFormat="1" applyFont="1" applyFill="1" applyBorder="1" applyAlignment="1">
      <alignment vertical="center" shrinkToFit="1"/>
    </xf>
    <xf numFmtId="177" fontId="10" fillId="2" borderId="60" xfId="0" applyNumberFormat="1" applyFont="1" applyFill="1" applyBorder="1" applyAlignment="1" applyProtection="1">
      <alignment vertical="center" shrinkToFit="1"/>
      <protection locked="0"/>
    </xf>
    <xf numFmtId="0" fontId="10" fillId="0" borderId="0" xfId="0" applyFont="1" applyFill="1" applyAlignment="1">
      <alignment horizontal="center"/>
    </xf>
    <xf numFmtId="0" fontId="10" fillId="2" borderId="0" xfId="0" applyFont="1" applyFill="1"/>
    <xf numFmtId="0" fontId="0" fillId="0" borderId="0" xfId="0" applyFill="1" applyAlignment="1">
      <alignment horizontal="center"/>
    </xf>
    <xf numFmtId="180" fontId="3" fillId="2" borderId="53" xfId="0" applyNumberFormat="1" applyFont="1" applyFill="1" applyBorder="1" applyAlignment="1">
      <alignment vertical="center" shrinkToFit="1"/>
    </xf>
    <xf numFmtId="0" fontId="13" fillId="0" borderId="0" xfId="0" applyFont="1" applyFill="1"/>
    <xf numFmtId="176" fontId="3" fillId="0" borderId="103" xfId="0" applyNumberFormat="1" applyFont="1" applyFill="1" applyBorder="1" applyAlignment="1">
      <alignment vertical="center"/>
    </xf>
    <xf numFmtId="180" fontId="3" fillId="2" borderId="57" xfId="0" applyNumberFormat="1" applyFont="1" applyFill="1" applyBorder="1" applyAlignment="1">
      <alignment vertical="center" shrinkToFit="1"/>
    </xf>
    <xf numFmtId="176" fontId="3" fillId="0" borderId="103" xfId="0" applyNumberFormat="1" applyFont="1" applyFill="1" applyBorder="1" applyAlignment="1" applyProtection="1">
      <alignment vertical="center" shrinkToFit="1"/>
      <protection locked="0"/>
    </xf>
    <xf numFmtId="179" fontId="3" fillId="1" borderId="20" xfId="0" applyNumberFormat="1" applyFont="1" applyFill="1" applyBorder="1" applyAlignment="1">
      <alignment horizontal="center" vertical="center" shrinkToFit="1"/>
    </xf>
    <xf numFmtId="180" fontId="3" fillId="2" borderId="20" xfId="0" applyNumberFormat="1" applyFont="1" applyFill="1" applyBorder="1" applyAlignment="1">
      <alignment vertical="center" shrinkToFit="1"/>
    </xf>
    <xf numFmtId="176" fontId="3" fillId="0" borderId="21" xfId="0" applyNumberFormat="1" applyFont="1" applyFill="1" applyBorder="1" applyAlignment="1">
      <alignment horizontal="left" vertical="center" shrinkToFit="1"/>
    </xf>
    <xf numFmtId="176" fontId="3" fillId="0" borderId="12" xfId="0" applyNumberFormat="1" applyFont="1" applyFill="1" applyBorder="1" applyAlignment="1">
      <alignment horizontal="left" vertical="center" shrinkToFit="1"/>
    </xf>
    <xf numFmtId="180" fontId="3" fillId="2" borderId="12" xfId="0" applyNumberFormat="1" applyFont="1" applyFill="1" applyBorder="1" applyAlignment="1">
      <alignment vertical="center" shrinkToFit="1"/>
    </xf>
    <xf numFmtId="176" fontId="3" fillId="0" borderId="97" xfId="0" applyNumberFormat="1" applyFont="1" applyFill="1" applyBorder="1" applyAlignment="1">
      <alignment vertical="center"/>
    </xf>
    <xf numFmtId="176" fontId="3" fillId="0" borderId="97" xfId="0" applyNumberFormat="1" applyFont="1" applyFill="1" applyBorder="1" applyAlignment="1" applyProtection="1">
      <alignment vertical="center" shrinkToFit="1"/>
      <protection locked="0"/>
    </xf>
    <xf numFmtId="179" fontId="3" fillId="1" borderId="98" xfId="0" applyNumberFormat="1" applyFont="1" applyFill="1" applyBorder="1" applyAlignment="1">
      <alignment horizontal="center" vertical="center" shrinkToFit="1"/>
    </xf>
    <xf numFmtId="180" fontId="3" fillId="2" borderId="98" xfId="0" applyNumberFormat="1" applyFont="1" applyFill="1" applyBorder="1" applyAlignment="1">
      <alignment vertical="center" shrinkToFit="1"/>
    </xf>
    <xf numFmtId="176" fontId="3" fillId="0" borderId="110" xfId="0" applyNumberFormat="1" applyFont="1" applyFill="1" applyBorder="1" applyAlignment="1">
      <alignment vertical="center"/>
    </xf>
    <xf numFmtId="176" fontId="3" fillId="0" borderId="111" xfId="0" applyNumberFormat="1" applyFont="1" applyFill="1" applyBorder="1" applyAlignment="1">
      <alignment vertical="center" shrinkToFit="1"/>
    </xf>
    <xf numFmtId="176" fontId="3" fillId="2" borderId="112" xfId="0" applyNumberFormat="1" applyFont="1" applyFill="1" applyBorder="1" applyAlignment="1">
      <alignment vertical="center" shrinkToFit="1"/>
    </xf>
    <xf numFmtId="179" fontId="3" fillId="1" borderId="107" xfId="0" applyNumberFormat="1" applyFont="1" applyFill="1" applyBorder="1" applyAlignment="1">
      <alignment horizontal="center" vertical="center" shrinkToFit="1"/>
    </xf>
    <xf numFmtId="180" fontId="3" fillId="2" borderId="107" xfId="0" applyNumberFormat="1" applyFont="1" applyFill="1" applyBorder="1" applyAlignment="1">
      <alignment vertical="center" shrinkToFit="1"/>
    </xf>
    <xf numFmtId="176" fontId="3" fillId="0" borderId="102" xfId="0" applyNumberFormat="1" applyFont="1" applyFill="1" applyBorder="1" applyAlignment="1">
      <alignment vertical="center"/>
    </xf>
    <xf numFmtId="176" fontId="3" fillId="0" borderId="44" xfId="0" applyNumberFormat="1" applyFont="1" applyFill="1" applyBorder="1" applyAlignment="1">
      <alignment vertical="center" shrinkToFit="1"/>
    </xf>
    <xf numFmtId="176" fontId="3" fillId="2" borderId="103" xfId="0" applyNumberFormat="1" applyFont="1" applyFill="1" applyBorder="1" applyAlignment="1">
      <alignment vertical="center" shrinkToFit="1"/>
    </xf>
    <xf numFmtId="176" fontId="3" fillId="0" borderId="21" xfId="0" applyNumberFormat="1" applyFont="1" applyFill="1" applyBorder="1" applyAlignment="1">
      <alignment vertical="center"/>
    </xf>
    <xf numFmtId="176" fontId="3" fillId="0" borderId="57" xfId="0" applyNumberFormat="1" applyFont="1" applyFill="1" applyBorder="1" applyAlignment="1">
      <alignment vertical="center" shrinkToFit="1"/>
    </xf>
    <xf numFmtId="176" fontId="3" fillId="0" borderId="19" xfId="0" applyNumberFormat="1" applyFont="1" applyFill="1" applyBorder="1" applyAlignment="1">
      <alignment vertical="center"/>
    </xf>
    <xf numFmtId="176" fontId="3" fillId="0" borderId="57" xfId="0" quotePrefix="1" applyNumberFormat="1" applyFont="1" applyFill="1" applyBorder="1" applyAlignment="1">
      <alignment vertical="center" shrinkToFit="1"/>
    </xf>
    <xf numFmtId="176" fontId="3" fillId="0" borderId="101" xfId="0" applyNumberFormat="1" applyFont="1" applyFill="1" applyBorder="1" applyAlignment="1">
      <alignment vertical="center"/>
    </xf>
    <xf numFmtId="176" fontId="3" fillId="0" borderId="113" xfId="0" applyNumberFormat="1" applyFont="1" applyFill="1" applyBorder="1" applyAlignment="1">
      <alignment vertical="center" shrinkToFit="1"/>
    </xf>
    <xf numFmtId="180" fontId="3" fillId="2" borderId="52" xfId="0" applyNumberFormat="1" applyFont="1" applyFill="1" applyBorder="1" applyAlignment="1">
      <alignment vertical="center" shrinkToFit="1"/>
    </xf>
    <xf numFmtId="176" fontId="3" fillId="0" borderId="42" xfId="0" applyNumberFormat="1" applyFont="1" applyFill="1" applyBorder="1" applyAlignment="1">
      <alignment vertical="center"/>
    </xf>
    <xf numFmtId="176" fontId="3" fillId="0" borderId="42" xfId="0" applyNumberFormat="1" applyFont="1" applyFill="1" applyBorder="1" applyAlignment="1">
      <alignment vertical="center" shrinkToFit="1"/>
    </xf>
    <xf numFmtId="180" fontId="3" fillId="2" borderId="63" xfId="0" applyNumberFormat="1" applyFont="1" applyFill="1" applyBorder="1" applyAlignment="1">
      <alignment vertical="center" shrinkToFit="1"/>
    </xf>
    <xf numFmtId="176" fontId="3" fillId="0" borderId="113" xfId="0" applyNumberFormat="1" applyFont="1" applyFill="1" applyBorder="1" applyAlignment="1">
      <alignment vertical="center"/>
    </xf>
    <xf numFmtId="176" fontId="3" fillId="0" borderId="75" xfId="0" applyNumberFormat="1" applyFont="1" applyFill="1" applyBorder="1" applyAlignment="1">
      <alignment vertical="center"/>
    </xf>
    <xf numFmtId="176" fontId="3" fillId="0" borderId="75" xfId="0" applyNumberFormat="1" applyFont="1" applyFill="1" applyBorder="1" applyAlignment="1">
      <alignment vertical="center" shrinkToFit="1"/>
    </xf>
    <xf numFmtId="176" fontId="3" fillId="0" borderId="78" xfId="0" applyNumberFormat="1" applyFont="1" applyFill="1" applyBorder="1" applyAlignment="1">
      <alignment vertical="center"/>
    </xf>
    <xf numFmtId="176" fontId="3" fillId="0" borderId="5" xfId="0" applyNumberFormat="1" applyFont="1" applyFill="1" applyBorder="1" applyAlignment="1">
      <alignment vertical="center"/>
    </xf>
    <xf numFmtId="176" fontId="3" fillId="2" borderId="114" xfId="0" applyNumberFormat="1" applyFont="1" applyFill="1" applyBorder="1" applyAlignment="1">
      <alignment vertical="center" shrinkToFit="1"/>
    </xf>
    <xf numFmtId="179" fontId="3" fillId="1" borderId="115" xfId="0" applyNumberFormat="1" applyFont="1" applyFill="1" applyBorder="1" applyAlignment="1">
      <alignment horizontal="center" vertical="center" shrinkToFit="1"/>
    </xf>
    <xf numFmtId="180" fontId="3" fillId="2" borderId="115" xfId="0" applyNumberFormat="1" applyFont="1" applyFill="1" applyBorder="1" applyAlignment="1">
      <alignment vertical="center" shrinkToFit="1"/>
    </xf>
    <xf numFmtId="0" fontId="3" fillId="0" borderId="0" xfId="0" applyFont="1" applyAlignment="1">
      <alignment vertical="center"/>
    </xf>
    <xf numFmtId="0" fontId="9" fillId="0" borderId="0" xfId="0" applyFont="1" applyAlignment="1">
      <alignment vertical="center"/>
    </xf>
    <xf numFmtId="0" fontId="7" fillId="0" borderId="0" xfId="0" applyFont="1" applyAlignment="1">
      <alignment vertical="center"/>
    </xf>
    <xf numFmtId="0" fontId="3" fillId="0" borderId="0" xfId="0" applyFont="1" applyAlignment="1">
      <alignment horizontal="right"/>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44" xfId="0" applyFont="1" applyBorder="1" applyAlignment="1">
      <alignment horizontal="center" vertical="center"/>
    </xf>
    <xf numFmtId="0" fontId="3"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2" xfId="0" applyFont="1" applyBorder="1" applyAlignment="1">
      <alignment horizontal="center" vertical="center" wrapText="1"/>
    </xf>
    <xf numFmtId="176" fontId="3" fillId="0" borderId="27" xfId="0" applyNumberFormat="1" applyFont="1" applyBorder="1" applyAlignment="1">
      <alignment vertical="center"/>
    </xf>
    <xf numFmtId="180" fontId="3" fillId="1" borderId="28" xfId="0" applyNumberFormat="1" applyFont="1" applyFill="1" applyBorder="1" applyAlignment="1">
      <alignment horizontal="right" vertical="center" shrinkToFit="1"/>
    </xf>
    <xf numFmtId="180" fontId="3" fillId="2" borderId="28" xfId="0" applyNumberFormat="1" applyFont="1" applyFill="1" applyBorder="1" applyAlignment="1">
      <alignment horizontal="right" vertical="center" shrinkToFit="1"/>
    </xf>
    <xf numFmtId="176" fontId="3" fillId="0" borderId="56" xfId="0" applyNumberFormat="1" applyFont="1" applyBorder="1" applyAlignment="1">
      <alignment vertical="center"/>
    </xf>
    <xf numFmtId="180" fontId="3" fillId="1" borderId="57" xfId="0" applyNumberFormat="1" applyFont="1" applyFill="1" applyBorder="1" applyAlignment="1">
      <alignment horizontal="right" vertical="center" shrinkToFit="1"/>
    </xf>
    <xf numFmtId="180" fontId="3" fillId="2" borderId="57" xfId="0" applyNumberFormat="1" applyFont="1" applyFill="1" applyBorder="1" applyAlignment="1">
      <alignment horizontal="right" vertical="center" shrinkToFit="1"/>
    </xf>
    <xf numFmtId="176" fontId="3" fillId="2" borderId="56" xfId="0" applyNumberFormat="1" applyFont="1" applyFill="1" applyBorder="1" applyAlignment="1">
      <alignment vertical="center"/>
    </xf>
    <xf numFmtId="0" fontId="3" fillId="0" borderId="59" xfId="0" applyFont="1" applyBorder="1" applyAlignment="1">
      <alignment horizontal="center" vertical="center"/>
    </xf>
    <xf numFmtId="0" fontId="24" fillId="0" borderId="44" xfId="0" applyFont="1" applyBorder="1" applyAlignment="1">
      <alignment horizontal="center" vertical="center"/>
    </xf>
    <xf numFmtId="176" fontId="3" fillId="2" borderId="3" xfId="0" applyNumberFormat="1" applyFont="1" applyFill="1" applyBorder="1" applyAlignment="1">
      <alignment vertical="center"/>
    </xf>
    <xf numFmtId="180" fontId="3" fillId="1" borderId="20" xfId="0" applyNumberFormat="1" applyFont="1" applyFill="1" applyBorder="1" applyAlignment="1">
      <alignment horizontal="right" vertical="center" shrinkToFit="1"/>
    </xf>
    <xf numFmtId="180" fontId="3" fillId="2" borderId="20" xfId="0" applyNumberFormat="1" applyFont="1" applyFill="1" applyBorder="1" applyAlignment="1">
      <alignment horizontal="right" vertical="center" shrinkToFit="1"/>
    </xf>
    <xf numFmtId="176" fontId="3" fillId="2" borderId="0" xfId="0" applyNumberFormat="1" applyFont="1" applyFill="1" applyBorder="1" applyAlignment="1">
      <alignment vertical="center"/>
    </xf>
    <xf numFmtId="176" fontId="3" fillId="0" borderId="3" xfId="0" applyNumberFormat="1" applyFont="1" applyBorder="1" applyAlignment="1">
      <alignment vertical="center"/>
    </xf>
    <xf numFmtId="0" fontId="3" fillId="0" borderId="45" xfId="0" applyFont="1" applyBorder="1" applyAlignment="1">
      <alignment horizontal="center" vertical="center" wrapText="1"/>
    </xf>
    <xf numFmtId="176" fontId="3" fillId="0" borderId="56" xfId="0" applyNumberFormat="1" applyFont="1" applyFill="1" applyBorder="1" applyAlignment="1">
      <alignment vertical="center"/>
    </xf>
    <xf numFmtId="176" fontId="3" fillId="2" borderId="23" xfId="0" applyNumberFormat="1" applyFont="1" applyFill="1" applyBorder="1" applyAlignment="1">
      <alignment vertical="center"/>
    </xf>
    <xf numFmtId="0" fontId="24" fillId="0" borderId="116" xfId="0" applyFont="1" applyBorder="1" applyAlignment="1">
      <alignment horizontal="center" vertical="center"/>
    </xf>
    <xf numFmtId="176" fontId="3" fillId="2" borderId="117" xfId="0" applyNumberFormat="1" applyFont="1" applyFill="1" applyBorder="1" applyAlignment="1">
      <alignment vertical="center"/>
    </xf>
    <xf numFmtId="180" fontId="3" fillId="1" borderId="115" xfId="0" applyNumberFormat="1" applyFont="1" applyFill="1" applyBorder="1" applyAlignment="1">
      <alignment horizontal="right" vertical="center" shrinkToFit="1"/>
    </xf>
    <xf numFmtId="180" fontId="3" fillId="2" borderId="115" xfId="0" applyNumberFormat="1" applyFont="1" applyFill="1" applyBorder="1" applyAlignment="1">
      <alignment horizontal="right" vertical="center" shrinkToFit="1"/>
    </xf>
    <xf numFmtId="176" fontId="3" fillId="2" borderId="118" xfId="0" applyNumberFormat="1" applyFont="1" applyFill="1" applyBorder="1" applyAlignment="1">
      <alignment vertical="center"/>
    </xf>
    <xf numFmtId="0" fontId="3" fillId="0" borderId="0" xfId="0" applyFont="1" applyAlignment="1">
      <alignment horizontal="right" vertical="center"/>
    </xf>
    <xf numFmtId="0" fontId="3" fillId="0" borderId="73" xfId="0" applyFont="1" applyBorder="1" applyAlignment="1">
      <alignment vertical="center"/>
    </xf>
    <xf numFmtId="176" fontId="3" fillId="2" borderId="27" xfId="0" applyNumberFormat="1" applyFont="1" applyFill="1" applyBorder="1" applyAlignment="1">
      <alignment vertical="center"/>
    </xf>
    <xf numFmtId="0" fontId="3" fillId="0" borderId="59" xfId="0" applyFont="1" applyBorder="1" applyAlignment="1">
      <alignment vertical="center"/>
    </xf>
    <xf numFmtId="0" fontId="3" fillId="0" borderId="119" xfId="0" applyFont="1" applyBorder="1" applyAlignment="1">
      <alignment vertical="center"/>
    </xf>
    <xf numFmtId="180" fontId="3" fillId="1" borderId="24" xfId="0" applyNumberFormat="1" applyFont="1" applyFill="1" applyBorder="1" applyAlignment="1">
      <alignment horizontal="right" vertical="center" shrinkToFit="1"/>
    </xf>
    <xf numFmtId="180" fontId="3" fillId="2" borderId="24" xfId="0" applyNumberFormat="1" applyFont="1" applyFill="1" applyBorder="1" applyAlignment="1">
      <alignment horizontal="right" vertical="center" shrinkToFit="1"/>
    </xf>
    <xf numFmtId="0" fontId="3" fillId="0" borderId="108" xfId="0" applyFont="1" applyBorder="1" applyAlignment="1">
      <alignment vertical="center"/>
    </xf>
    <xf numFmtId="176" fontId="3" fillId="2" borderId="74" xfId="0" applyNumberFormat="1" applyFont="1" applyFill="1" applyBorder="1" applyAlignment="1">
      <alignment vertical="center"/>
    </xf>
    <xf numFmtId="180" fontId="3" fillId="1" borderId="120" xfId="0" applyNumberFormat="1" applyFont="1" applyFill="1" applyBorder="1" applyAlignment="1">
      <alignment horizontal="right" vertical="center" shrinkToFit="1"/>
    </xf>
    <xf numFmtId="180" fontId="3" fillId="2" borderId="120" xfId="0" applyNumberFormat="1" applyFont="1" applyFill="1" applyBorder="1" applyAlignment="1">
      <alignment horizontal="right" vertical="center" shrinkToFit="1"/>
    </xf>
    <xf numFmtId="180" fontId="3" fillId="2" borderId="98" xfId="0" applyNumberFormat="1" applyFont="1" applyFill="1" applyBorder="1" applyAlignment="1">
      <alignment horizontal="right" vertical="center" shrinkToFit="1"/>
    </xf>
    <xf numFmtId="0" fontId="8" fillId="0" borderId="121" xfId="0" applyFont="1" applyBorder="1" applyAlignment="1">
      <alignment horizontal="center" vertical="center"/>
    </xf>
    <xf numFmtId="0" fontId="3" fillId="0" borderId="45" xfId="0" applyFont="1" applyBorder="1" applyAlignment="1">
      <alignment horizontal="center" vertical="center"/>
    </xf>
    <xf numFmtId="181" fontId="3" fillId="0" borderId="55" xfId="0" applyNumberFormat="1" applyFont="1" applyBorder="1" applyAlignment="1">
      <alignment vertical="center"/>
    </xf>
    <xf numFmtId="0" fontId="3" fillId="0" borderId="1"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181" fontId="3" fillId="0" borderId="3" xfId="0" applyNumberFormat="1" applyFont="1" applyBorder="1" applyAlignment="1">
      <alignment vertical="center"/>
    </xf>
    <xf numFmtId="181" fontId="3" fillId="0" borderId="0" xfId="0" applyNumberFormat="1" applyFont="1" applyBorder="1" applyAlignment="1">
      <alignment horizontal="center" vertical="center"/>
    </xf>
    <xf numFmtId="0" fontId="3" fillId="0" borderId="44"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181" fontId="3" fillId="0" borderId="0" xfId="0" applyNumberFormat="1" applyFont="1" applyBorder="1" applyAlignment="1">
      <alignment vertical="center"/>
    </xf>
    <xf numFmtId="181" fontId="3" fillId="0" borderId="62" xfId="0" applyNumberFormat="1" applyFont="1" applyBorder="1" applyAlignment="1">
      <alignment vertical="center"/>
    </xf>
    <xf numFmtId="181" fontId="3" fillId="0" borderId="47" xfId="0" applyNumberFormat="1" applyFont="1" applyBorder="1" applyAlignment="1">
      <alignment vertical="center"/>
    </xf>
    <xf numFmtId="0" fontId="3" fillId="0" borderId="2" xfId="0" applyFont="1" applyBorder="1" applyAlignment="1">
      <alignment horizontal="center" vertical="center"/>
    </xf>
    <xf numFmtId="0" fontId="3" fillId="0" borderId="45" xfId="0" applyFont="1" applyBorder="1" applyAlignment="1">
      <alignment vertical="center"/>
    </xf>
    <xf numFmtId="0" fontId="3" fillId="0" borderId="3" xfId="0" applyFont="1" applyBorder="1" applyAlignment="1">
      <alignment vertical="center"/>
    </xf>
    <xf numFmtId="181" fontId="3" fillId="0" borderId="74" xfId="0" applyNumberFormat="1" applyFont="1" applyBorder="1" applyAlignment="1">
      <alignment vertical="center"/>
    </xf>
    <xf numFmtId="181" fontId="3" fillId="0" borderId="42" xfId="0" applyNumberFormat="1" applyFont="1" applyBorder="1" applyAlignment="1">
      <alignment vertical="center"/>
    </xf>
    <xf numFmtId="0" fontId="3" fillId="0" borderId="122" xfId="0" applyFont="1" applyBorder="1" applyAlignment="1">
      <alignment vertical="center"/>
    </xf>
    <xf numFmtId="181" fontId="3" fillId="0" borderId="0" xfId="0" applyNumberFormat="1" applyFont="1" applyAlignment="1">
      <alignment vertical="center"/>
    </xf>
    <xf numFmtId="0" fontId="8" fillId="0" borderId="0" xfId="0" applyFont="1" applyBorder="1" applyAlignment="1">
      <alignment horizontal="center" vertical="center"/>
    </xf>
    <xf numFmtId="0" fontId="3" fillId="0" borderId="62" xfId="0" applyFont="1" applyBorder="1" applyAlignment="1">
      <alignment horizontal="center" vertical="center"/>
    </xf>
    <xf numFmtId="0" fontId="3" fillId="0" borderId="93" xfId="0" applyFont="1" applyBorder="1" applyAlignment="1">
      <alignment horizontal="center" vertical="center" wrapText="1"/>
    </xf>
    <xf numFmtId="0" fontId="10" fillId="0" borderId="47" xfId="0" applyFont="1" applyBorder="1" applyAlignment="1">
      <alignment horizontal="center" vertical="center" wrapText="1"/>
    </xf>
    <xf numFmtId="0" fontId="3" fillId="0" borderId="93" xfId="0" applyFont="1" applyBorder="1" applyAlignment="1">
      <alignment horizontal="center" vertical="center"/>
    </xf>
    <xf numFmtId="0" fontId="3" fillId="0" borderId="123" xfId="0" applyFont="1" applyBorder="1" applyAlignment="1">
      <alignment horizontal="center" vertical="center"/>
    </xf>
    <xf numFmtId="0" fontId="3" fillId="0" borderId="0" xfId="0" applyFont="1" applyBorder="1" applyAlignment="1">
      <alignment horizontal="center" vertical="center" wrapText="1"/>
    </xf>
    <xf numFmtId="0" fontId="3" fillId="0" borderId="55" xfId="0" applyFont="1" applyBorder="1" applyAlignment="1">
      <alignment horizontal="center" vertical="center" shrinkToFit="1"/>
    </xf>
    <xf numFmtId="0" fontId="3" fillId="0" borderId="80" xfId="0" applyFont="1" applyBorder="1" applyAlignment="1">
      <alignment horizontal="center" vertical="center"/>
    </xf>
    <xf numFmtId="182" fontId="3" fillId="0" borderId="1" xfId="0" applyNumberFormat="1" applyFont="1" applyBorder="1" applyAlignment="1">
      <alignment horizontal="right" vertical="center"/>
    </xf>
    <xf numFmtId="183" fontId="3" fillId="0" borderId="80" xfId="0" applyNumberFormat="1" applyFont="1" applyBorder="1" applyAlignment="1">
      <alignment horizontal="center" vertical="center"/>
    </xf>
    <xf numFmtId="0" fontId="3" fillId="0" borderId="124" xfId="0" applyFont="1" applyBorder="1" applyAlignment="1">
      <alignment horizontal="center" vertical="center" shrinkToFit="1"/>
    </xf>
    <xf numFmtId="182" fontId="3" fillId="0" borderId="1" xfId="0" applyNumberFormat="1" applyFont="1" applyBorder="1" applyAlignment="1">
      <alignment vertical="center"/>
    </xf>
    <xf numFmtId="182" fontId="3" fillId="0" borderId="5" xfId="0" applyNumberFormat="1" applyFont="1" applyBorder="1" applyAlignment="1">
      <alignment vertical="center"/>
    </xf>
    <xf numFmtId="182" fontId="3" fillId="0" borderId="5" xfId="1" applyNumberFormat="1" applyFont="1" applyBorder="1" applyAlignment="1">
      <alignment vertical="center"/>
    </xf>
    <xf numFmtId="182" fontId="3" fillId="0" borderId="0" xfId="1" applyNumberFormat="1" applyFont="1" applyBorder="1" applyAlignment="1">
      <alignment vertical="center"/>
    </xf>
    <xf numFmtId="0" fontId="3" fillId="0" borderId="74" xfId="0" applyFont="1" applyBorder="1" applyAlignment="1">
      <alignment horizontal="center" vertical="center" shrinkToFit="1"/>
    </xf>
    <xf numFmtId="0" fontId="3" fillId="0" borderId="125" xfId="0" applyFont="1" applyBorder="1" applyAlignment="1">
      <alignment horizontal="center" vertical="center"/>
    </xf>
    <xf numFmtId="176" fontId="3" fillId="0" borderId="42" xfId="0" applyNumberFormat="1" applyFont="1" applyBorder="1" applyAlignment="1">
      <alignment horizontal="right" vertical="center"/>
    </xf>
    <xf numFmtId="183" fontId="3" fillId="0" borderId="125" xfId="0" applyNumberFormat="1" applyFont="1" applyBorder="1" applyAlignment="1">
      <alignment horizontal="center" vertical="center"/>
    </xf>
    <xf numFmtId="0" fontId="3" fillId="0" borderId="126" xfId="0" applyFont="1" applyBorder="1" applyAlignment="1">
      <alignment horizontal="center" vertical="center" shrinkToFit="1"/>
    </xf>
    <xf numFmtId="176" fontId="3" fillId="0" borderId="0" xfId="0" applyNumberFormat="1" applyFont="1" applyBorder="1" applyAlignment="1">
      <alignment vertical="center"/>
    </xf>
    <xf numFmtId="176" fontId="3" fillId="0" borderId="6" xfId="0" applyNumberFormat="1" applyFont="1" applyBorder="1" applyAlignment="1">
      <alignment vertical="center"/>
    </xf>
    <xf numFmtId="0" fontId="3" fillId="0" borderId="3" xfId="0" applyFont="1" applyBorder="1" applyAlignment="1">
      <alignment horizontal="center" vertical="center" shrinkToFit="1"/>
    </xf>
    <xf numFmtId="0" fontId="3" fillId="0" borderId="21" xfId="0" applyFont="1" applyBorder="1" applyAlignment="1">
      <alignment horizontal="center" vertical="center"/>
    </xf>
    <xf numFmtId="182" fontId="3" fillId="0" borderId="0" xfId="0" applyNumberFormat="1" applyFont="1" applyBorder="1" applyAlignment="1">
      <alignment horizontal="right" vertical="center"/>
    </xf>
    <xf numFmtId="183" fontId="3" fillId="0" borderId="21" xfId="0" applyNumberFormat="1" applyFont="1" applyBorder="1" applyAlignment="1">
      <alignment horizontal="center" vertical="center"/>
    </xf>
    <xf numFmtId="0" fontId="3" fillId="0" borderId="127" xfId="0" applyFont="1" applyBorder="1" applyAlignment="1">
      <alignment horizontal="center" vertical="center" shrinkToFit="1"/>
    </xf>
    <xf numFmtId="176" fontId="3" fillId="0" borderId="0" xfId="0" applyNumberFormat="1" applyFont="1" applyBorder="1" applyAlignment="1">
      <alignment horizontal="right" vertical="center"/>
    </xf>
    <xf numFmtId="176" fontId="3" fillId="0" borderId="42" xfId="0" applyNumberFormat="1" applyFont="1" applyBorder="1" applyAlignment="1">
      <alignment vertical="center"/>
    </xf>
    <xf numFmtId="176" fontId="3" fillId="0" borderId="122" xfId="0" applyNumberFormat="1" applyFont="1" applyBorder="1" applyAlignment="1">
      <alignment vertical="center"/>
    </xf>
    <xf numFmtId="0" fontId="3" fillId="0" borderId="25" xfId="0" applyFont="1" applyBorder="1" applyAlignment="1">
      <alignment horizontal="center" vertical="center"/>
    </xf>
    <xf numFmtId="176" fontId="3" fillId="0" borderId="22" xfId="0" applyNumberFormat="1" applyFont="1" applyBorder="1" applyAlignment="1">
      <alignment horizontal="right" vertical="center"/>
    </xf>
    <xf numFmtId="183" fontId="3" fillId="0" borderId="25" xfId="0" applyNumberFormat="1" applyFont="1" applyBorder="1" applyAlignment="1">
      <alignment horizontal="center" vertical="center"/>
    </xf>
    <xf numFmtId="176" fontId="3" fillId="0" borderId="128" xfId="0" applyNumberFormat="1" applyFont="1" applyFill="1" applyBorder="1" applyAlignment="1">
      <alignment vertical="center" shrinkToFit="1"/>
    </xf>
    <xf numFmtId="176" fontId="3" fillId="0" borderId="129" xfId="0" applyNumberFormat="1" applyFont="1" applyFill="1" applyBorder="1" applyAlignment="1">
      <alignment vertical="center" shrinkToFit="1"/>
    </xf>
    <xf numFmtId="38" fontId="3" fillId="0" borderId="129" xfId="1" applyFont="1" applyBorder="1" applyAlignment="1">
      <alignment vertical="center"/>
    </xf>
    <xf numFmtId="38" fontId="3" fillId="0" borderId="0" xfId="1" applyFont="1" applyBorder="1" applyAlignment="1">
      <alignment vertical="center"/>
    </xf>
    <xf numFmtId="176" fontId="3" fillId="0" borderId="22" xfId="0" applyNumberFormat="1" applyFont="1" applyFill="1" applyBorder="1" applyAlignment="1">
      <alignment vertical="center" shrinkToFit="1"/>
    </xf>
    <xf numFmtId="176" fontId="3" fillId="0" borderId="9" xfId="0" applyNumberFormat="1" applyFont="1" applyFill="1" applyBorder="1" applyAlignment="1">
      <alignment vertical="center" shrinkToFit="1"/>
    </xf>
    <xf numFmtId="0" fontId="3" fillId="0" borderId="9" xfId="0" applyFont="1" applyBorder="1" applyAlignment="1">
      <alignment vertical="center"/>
    </xf>
    <xf numFmtId="0" fontId="3" fillId="0" borderId="42" xfId="0" applyFont="1" applyBorder="1" applyAlignment="1">
      <alignment horizontal="right" vertical="center"/>
    </xf>
    <xf numFmtId="0" fontId="17" fillId="0" borderId="14" xfId="0" applyFont="1" applyBorder="1" applyAlignment="1">
      <alignment horizontal="center" vertical="center" wrapText="1"/>
    </xf>
    <xf numFmtId="0" fontId="17" fillId="0" borderId="12" xfId="0" applyFont="1" applyBorder="1" applyAlignment="1">
      <alignment horizontal="center" vertical="center" wrapText="1"/>
    </xf>
    <xf numFmtId="0" fontId="3" fillId="0" borderId="111" xfId="0" applyFont="1" applyBorder="1" applyAlignment="1">
      <alignment horizontal="center" vertical="center" wrapText="1"/>
    </xf>
    <xf numFmtId="176" fontId="3" fillId="0" borderId="106" xfId="0" applyNumberFormat="1" applyFont="1" applyBorder="1" applyAlignment="1">
      <alignment vertical="center"/>
    </xf>
    <xf numFmtId="176" fontId="3" fillId="0" borderId="130" xfId="0" applyNumberFormat="1" applyFont="1" applyBorder="1" applyAlignment="1">
      <alignment vertical="center"/>
    </xf>
    <xf numFmtId="176" fontId="3" fillId="0" borderId="107" xfId="0" applyNumberFormat="1" applyFont="1" applyBorder="1" applyAlignment="1">
      <alignment vertical="center"/>
    </xf>
    <xf numFmtId="181" fontId="3" fillId="0" borderId="59" xfId="0" applyNumberFormat="1" applyFont="1" applyBorder="1" applyAlignment="1">
      <alignment horizontal="center" vertical="center" wrapText="1"/>
    </xf>
    <xf numFmtId="176" fontId="3" fillId="0" borderId="100" xfId="0" applyNumberFormat="1" applyFont="1" applyBorder="1" applyAlignment="1">
      <alignment vertical="center"/>
    </xf>
    <xf numFmtId="176" fontId="3" fillId="0" borderId="57" xfId="0" applyNumberFormat="1" applyFont="1" applyBorder="1" applyAlignment="1">
      <alignment vertical="center"/>
    </xf>
    <xf numFmtId="0" fontId="3" fillId="0" borderId="61" xfId="0" applyFont="1" applyBorder="1" applyAlignment="1">
      <alignment horizontal="center" vertical="center" wrapText="1"/>
    </xf>
    <xf numFmtId="176" fontId="3" fillId="2" borderId="60" xfId="0" applyNumberFormat="1" applyFont="1" applyFill="1" applyBorder="1" applyAlignment="1">
      <alignment vertical="center"/>
    </xf>
    <xf numFmtId="176" fontId="3" fillId="2" borderId="77" xfId="0" applyNumberFormat="1" applyFont="1" applyFill="1" applyBorder="1" applyAlignment="1">
      <alignment vertical="center"/>
    </xf>
    <xf numFmtId="176" fontId="3" fillId="2" borderId="52" xfId="0" applyNumberFormat="1" applyFont="1" applyFill="1" applyBorder="1" applyAlignment="1">
      <alignment vertical="center"/>
    </xf>
    <xf numFmtId="176" fontId="3" fillId="0" borderId="16" xfId="0" applyNumberFormat="1" applyFont="1" applyBorder="1" applyAlignment="1">
      <alignment vertical="center"/>
    </xf>
    <xf numFmtId="176" fontId="3" fillId="0" borderId="19" xfId="0" applyNumberFormat="1" applyFont="1" applyBorder="1" applyAlignment="1">
      <alignment vertical="center"/>
    </xf>
    <xf numFmtId="176" fontId="3" fillId="0" borderId="17" xfId="0" applyNumberFormat="1" applyFont="1" applyBorder="1" applyAlignment="1">
      <alignment vertical="center"/>
    </xf>
    <xf numFmtId="176" fontId="3" fillId="2" borderId="74" xfId="0" applyNumberFormat="1" applyFont="1" applyFill="1" applyBorder="1" applyAlignment="1">
      <alignment vertical="center" shrinkToFit="1"/>
    </xf>
    <xf numFmtId="176" fontId="3" fillId="2" borderId="125" xfId="0" applyNumberFormat="1" applyFont="1" applyFill="1" applyBorder="1" applyAlignment="1">
      <alignment vertical="center" shrinkToFit="1"/>
    </xf>
    <xf numFmtId="176" fontId="3" fillId="2" borderId="98" xfId="0" applyNumberFormat="1" applyFont="1" applyFill="1" applyBorder="1" applyAlignment="1">
      <alignment vertical="center" shrinkToFit="1"/>
    </xf>
    <xf numFmtId="176" fontId="5" fillId="0" borderId="55"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0" fontId="5" fillId="0" borderId="4" xfId="0" applyFont="1" applyFill="1" applyBorder="1" applyAlignment="1">
      <alignment horizontal="center" vertical="center"/>
    </xf>
    <xf numFmtId="176" fontId="5" fillId="0" borderId="74" xfId="0" applyNumberFormat="1" applyFont="1" applyFill="1" applyBorder="1" applyAlignment="1">
      <alignment horizontal="center" vertical="center" shrinkToFit="1"/>
    </xf>
    <xf numFmtId="176" fontId="5" fillId="0" borderId="77" xfId="0" applyNumberFormat="1" applyFont="1" applyFill="1" applyBorder="1" applyAlignment="1">
      <alignment horizontal="center" vertical="center" wrapText="1" shrinkToFit="1"/>
    </xf>
    <xf numFmtId="176" fontId="5" fillId="0" borderId="52" xfId="0" applyNumberFormat="1" applyFont="1" applyFill="1" applyBorder="1" applyAlignment="1">
      <alignment horizontal="center" vertical="center" wrapText="1" shrinkToFit="1"/>
    </xf>
    <xf numFmtId="176" fontId="5" fillId="0" borderId="51" xfId="0" applyNumberFormat="1" applyFont="1" applyFill="1" applyBorder="1" applyAlignment="1">
      <alignment horizontal="center" vertical="center" shrinkToFit="1"/>
    </xf>
    <xf numFmtId="176" fontId="5" fillId="0" borderId="52" xfId="0" applyNumberFormat="1" applyFont="1" applyFill="1" applyBorder="1" applyAlignment="1">
      <alignment horizontal="center" vertical="center" shrinkToFit="1"/>
    </xf>
    <xf numFmtId="176" fontId="5" fillId="0" borderId="106" xfId="0" applyNumberFormat="1" applyFont="1" applyFill="1" applyBorder="1" applyAlignment="1">
      <alignment horizontal="left" vertical="center"/>
    </xf>
    <xf numFmtId="0" fontId="0" fillId="0" borderId="110" xfId="0" applyBorder="1" applyAlignment="1">
      <alignment horizontal="left"/>
    </xf>
    <xf numFmtId="176" fontId="5" fillId="0" borderId="3" xfId="0" applyNumberFormat="1" applyFont="1" applyFill="1" applyBorder="1" applyAlignment="1">
      <alignment vertical="center" shrinkToFit="1"/>
    </xf>
    <xf numFmtId="176" fontId="5" fillId="0" borderId="55" xfId="0" applyNumberFormat="1" applyFont="1" applyFill="1" applyBorder="1" applyAlignment="1">
      <alignment vertical="center" shrinkToFit="1"/>
    </xf>
    <xf numFmtId="176" fontId="5" fillId="0" borderId="80" xfId="0" applyNumberFormat="1" applyFont="1" applyFill="1" applyBorder="1" applyAlignment="1">
      <alignment vertical="center" shrinkToFit="1"/>
    </xf>
    <xf numFmtId="180" fontId="1" fillId="2" borderId="53" xfId="0" applyNumberFormat="1" applyFont="1" applyFill="1" applyBorder="1" applyAlignment="1">
      <alignment vertical="center" shrinkToFit="1"/>
    </xf>
    <xf numFmtId="176" fontId="1" fillId="0" borderId="131" xfId="0" applyNumberFormat="1" applyFont="1" applyFill="1" applyBorder="1" applyAlignment="1">
      <alignment vertical="center" shrinkToFit="1"/>
    </xf>
    <xf numFmtId="176" fontId="1" fillId="0" borderId="53" xfId="0" applyNumberFormat="1" applyFont="1" applyFill="1" applyBorder="1" applyAlignment="1">
      <alignment vertical="center" shrinkToFit="1"/>
    </xf>
    <xf numFmtId="176" fontId="1" fillId="2" borderId="5" xfId="0" applyNumberFormat="1" applyFont="1" applyFill="1" applyBorder="1" applyAlignment="1">
      <alignment vertical="center" shrinkToFit="1"/>
    </xf>
    <xf numFmtId="176" fontId="1" fillId="2" borderId="53" xfId="0" applyNumberFormat="1" applyFont="1" applyFill="1" applyBorder="1" applyAlignment="1">
      <alignment vertical="center" shrinkToFit="1"/>
    </xf>
    <xf numFmtId="180" fontId="1" fillId="2" borderId="5" xfId="0" applyNumberFormat="1" applyFont="1" applyFill="1" applyBorder="1" applyAlignment="1">
      <alignment vertical="center" shrinkToFit="1"/>
    </xf>
    <xf numFmtId="0" fontId="14" fillId="0" borderId="55" xfId="0" applyFont="1" applyFill="1" applyBorder="1"/>
    <xf numFmtId="0" fontId="14" fillId="0" borderId="4" xfId="0" applyFont="1" applyFill="1" applyBorder="1"/>
    <xf numFmtId="176" fontId="14" fillId="0" borderId="132" xfId="0" applyNumberFormat="1" applyFont="1" applyFill="1" applyBorder="1"/>
    <xf numFmtId="176" fontId="5" fillId="0" borderId="56" xfId="0" applyNumberFormat="1" applyFont="1" applyFill="1" applyBorder="1" applyAlignment="1">
      <alignment vertical="center"/>
    </xf>
    <xf numFmtId="176" fontId="5" fillId="0" borderId="113" xfId="0" applyNumberFormat="1" applyFont="1" applyFill="1" applyBorder="1" applyAlignment="1">
      <alignment vertical="center"/>
    </xf>
    <xf numFmtId="176" fontId="5" fillId="0" borderId="56" xfId="0" applyNumberFormat="1" applyFont="1" applyFill="1" applyBorder="1" applyAlignment="1" applyProtection="1">
      <alignment vertical="center" shrinkToFit="1"/>
      <protection locked="0"/>
    </xf>
    <xf numFmtId="176" fontId="5" fillId="0" borderId="100" xfId="0" applyNumberFormat="1" applyFont="1" applyFill="1" applyBorder="1" applyAlignment="1" applyProtection="1">
      <alignment vertical="center" shrinkToFit="1"/>
      <protection locked="0"/>
    </xf>
    <xf numFmtId="180" fontId="1" fillId="2" borderId="57" xfId="0" applyNumberFormat="1" applyFont="1" applyFill="1" applyBorder="1" applyAlignment="1">
      <alignment vertical="center" shrinkToFit="1"/>
    </xf>
    <xf numFmtId="176" fontId="1" fillId="0" borderId="133" xfId="0" applyNumberFormat="1" applyFont="1" applyFill="1" applyBorder="1" applyAlignment="1" applyProtection="1">
      <alignment vertical="center" shrinkToFit="1"/>
      <protection locked="0"/>
    </xf>
    <xf numFmtId="176" fontId="1" fillId="0" borderId="134" xfId="0" applyNumberFormat="1" applyFont="1" applyFill="1" applyBorder="1" applyAlignment="1" applyProtection="1">
      <alignment vertical="center" shrinkToFit="1"/>
      <protection locked="0"/>
    </xf>
    <xf numFmtId="176" fontId="1" fillId="2" borderId="135" xfId="0" applyNumberFormat="1" applyFont="1" applyFill="1" applyBorder="1" applyAlignment="1">
      <alignment vertical="center" shrinkToFit="1"/>
    </xf>
    <xf numFmtId="176" fontId="1" fillId="2" borderId="57" xfId="0" applyNumberFormat="1" applyFont="1" applyFill="1" applyBorder="1" applyAlignment="1" applyProtection="1">
      <alignment vertical="center" shrinkToFit="1"/>
      <protection locked="0"/>
    </xf>
    <xf numFmtId="180" fontId="1" fillId="2" borderId="135" xfId="0" applyNumberFormat="1" applyFont="1" applyFill="1" applyBorder="1" applyAlignment="1">
      <alignment vertical="center" shrinkToFit="1"/>
    </xf>
    <xf numFmtId="0" fontId="0" fillId="0" borderId="3" xfId="0" applyFill="1" applyBorder="1"/>
    <xf numFmtId="0" fontId="0" fillId="0" borderId="57" xfId="0" applyFill="1" applyBorder="1"/>
    <xf numFmtId="0" fontId="0" fillId="3" borderId="136" xfId="0" applyFill="1" applyBorder="1"/>
    <xf numFmtId="0" fontId="0" fillId="0" borderId="74" xfId="0" applyFill="1" applyBorder="1"/>
    <xf numFmtId="0" fontId="0" fillId="0" borderId="52" xfId="0" applyFill="1" applyBorder="1"/>
    <xf numFmtId="0" fontId="0" fillId="3" borderId="137" xfId="0" applyFill="1" applyBorder="1"/>
    <xf numFmtId="0" fontId="0" fillId="0" borderId="62" xfId="0" applyFill="1" applyBorder="1"/>
    <xf numFmtId="0" fontId="0" fillId="0" borderId="63" xfId="0" applyFill="1" applyBorder="1"/>
    <xf numFmtId="176" fontId="0" fillId="0" borderId="45" xfId="0" applyNumberFormat="1" applyFill="1" applyBorder="1"/>
    <xf numFmtId="0" fontId="0" fillId="0" borderId="17" xfId="0" applyFill="1" applyBorder="1"/>
    <xf numFmtId="176" fontId="0" fillId="0" borderId="15" xfId="0" applyNumberFormat="1" applyFill="1" applyBorder="1"/>
    <xf numFmtId="0" fontId="0" fillId="0" borderId="136" xfId="0" applyFill="1" applyBorder="1"/>
    <xf numFmtId="0" fontId="0" fillId="0" borderId="12" xfId="0" applyFill="1" applyBorder="1"/>
    <xf numFmtId="0" fontId="0" fillId="0" borderId="138" xfId="0" applyFill="1" applyBorder="1"/>
    <xf numFmtId="176" fontId="5" fillId="0" borderId="56" xfId="0" applyNumberFormat="1" applyFont="1" applyFill="1" applyBorder="1" applyAlignment="1">
      <alignment vertical="center" shrinkToFit="1"/>
    </xf>
    <xf numFmtId="176" fontId="5" fillId="0" borderId="100" xfId="0" applyNumberFormat="1" applyFont="1" applyFill="1" applyBorder="1" applyAlignment="1">
      <alignment vertical="center" shrinkToFit="1"/>
    </xf>
    <xf numFmtId="176" fontId="1" fillId="0" borderId="133" xfId="0" applyNumberFormat="1" applyFont="1" applyFill="1" applyBorder="1" applyAlignment="1">
      <alignment vertical="center" shrinkToFit="1"/>
    </xf>
    <xf numFmtId="176" fontId="1" fillId="0" borderId="57" xfId="0" applyNumberFormat="1" applyFont="1" applyFill="1" applyBorder="1" applyAlignment="1">
      <alignment vertical="center" shrinkToFit="1"/>
    </xf>
    <xf numFmtId="176" fontId="1" fillId="2" borderId="57" xfId="0" applyNumberFormat="1" applyFont="1" applyFill="1" applyBorder="1" applyAlignment="1">
      <alignment vertical="center" shrinkToFit="1"/>
    </xf>
    <xf numFmtId="0" fontId="14" fillId="0" borderId="62" xfId="0" applyFont="1" applyFill="1" applyBorder="1"/>
    <xf numFmtId="0" fontId="14" fillId="0" borderId="63" xfId="0" applyFont="1" applyFill="1" applyBorder="1"/>
    <xf numFmtId="176" fontId="14" fillId="0" borderId="45" xfId="0" applyNumberFormat="1" applyFont="1" applyFill="1" applyBorder="1"/>
    <xf numFmtId="176" fontId="1" fillId="0" borderId="58" xfId="0" applyNumberFormat="1" applyFont="1" applyFill="1" applyBorder="1" applyAlignment="1" applyProtection="1">
      <alignment vertical="center" shrinkToFit="1"/>
      <protection locked="0"/>
    </xf>
    <xf numFmtId="176" fontId="1" fillId="0" borderId="57" xfId="0" applyNumberFormat="1" applyFont="1" applyFill="1" applyBorder="1" applyAlignment="1" applyProtection="1">
      <alignment vertical="center" shrinkToFit="1"/>
      <protection locked="0"/>
    </xf>
    <xf numFmtId="176" fontId="1" fillId="0" borderId="58" xfId="0" applyNumberFormat="1" applyFont="1" applyFill="1" applyBorder="1" applyAlignment="1">
      <alignment vertical="center" shrinkToFit="1"/>
    </xf>
    <xf numFmtId="176" fontId="1" fillId="2" borderId="134" xfId="0" applyNumberFormat="1" applyFont="1" applyFill="1" applyBorder="1" applyAlignment="1">
      <alignment vertical="center" shrinkToFit="1"/>
    </xf>
    <xf numFmtId="176" fontId="5" fillId="0" borderId="135" xfId="0" applyNumberFormat="1" applyFont="1" applyFill="1" applyBorder="1" applyAlignment="1" applyProtection="1">
      <alignment vertical="center" shrinkToFit="1"/>
      <protection locked="0"/>
    </xf>
    <xf numFmtId="176" fontId="1" fillId="2" borderId="139" xfId="0" applyNumberFormat="1" applyFont="1" applyFill="1" applyBorder="1" applyAlignment="1">
      <alignment vertical="center" shrinkToFit="1"/>
    </xf>
    <xf numFmtId="176" fontId="1" fillId="2" borderId="134" xfId="0" applyNumberFormat="1" applyFont="1" applyFill="1" applyBorder="1" applyAlignment="1" applyProtection="1">
      <alignment vertical="center" shrinkToFit="1"/>
      <protection locked="0"/>
    </xf>
    <xf numFmtId="0" fontId="14" fillId="0" borderId="136" xfId="0" applyFont="1" applyFill="1" applyBorder="1"/>
    <xf numFmtId="0" fontId="14" fillId="0" borderId="138" xfId="0" applyFont="1" applyFill="1" applyBorder="1"/>
    <xf numFmtId="0" fontId="0" fillId="0" borderId="55" xfId="0" applyFill="1" applyBorder="1"/>
    <xf numFmtId="0" fontId="0" fillId="0" borderId="111" xfId="0" applyFill="1" applyBorder="1"/>
    <xf numFmtId="0" fontId="14" fillId="0" borderId="74" xfId="0" applyFont="1" applyFill="1" applyBorder="1"/>
    <xf numFmtId="0" fontId="14" fillId="0" borderId="52" xfId="0" applyFont="1" applyFill="1" applyBorder="1"/>
    <xf numFmtId="176" fontId="0" fillId="0" borderId="140" xfId="0" applyNumberFormat="1" applyFill="1" applyBorder="1"/>
    <xf numFmtId="176" fontId="5" fillId="0" borderId="3" xfId="0" applyNumberFormat="1" applyFont="1" applyFill="1" applyBorder="1" applyAlignment="1">
      <alignment vertical="center"/>
    </xf>
    <xf numFmtId="176" fontId="5" fillId="0" borderId="22" xfId="0" applyNumberFormat="1" applyFont="1" applyFill="1" applyBorder="1" applyAlignment="1">
      <alignment vertical="center"/>
    </xf>
    <xf numFmtId="176" fontId="5" fillId="0" borderId="23" xfId="0" applyNumberFormat="1" applyFont="1" applyFill="1" applyBorder="1" applyAlignment="1" applyProtection="1">
      <alignment vertical="center" shrinkToFit="1"/>
      <protection locked="0"/>
    </xf>
    <xf numFmtId="180" fontId="1" fillId="2" borderId="24" xfId="0" applyNumberFormat="1" applyFont="1" applyFill="1" applyBorder="1" applyAlignment="1">
      <alignment vertical="center" shrinkToFit="1"/>
    </xf>
    <xf numFmtId="176" fontId="1" fillId="2" borderId="141" xfId="0" applyNumberFormat="1" applyFont="1" applyFill="1" applyBorder="1" applyAlignment="1">
      <alignment vertical="center" shrinkToFit="1"/>
    </xf>
    <xf numFmtId="176" fontId="1" fillId="0" borderId="142" xfId="0" applyNumberFormat="1" applyFont="1" applyFill="1" applyBorder="1" applyAlignment="1" applyProtection="1">
      <alignment vertical="center" shrinkToFit="1"/>
      <protection locked="0"/>
    </xf>
    <xf numFmtId="176" fontId="1" fillId="2" borderId="143" xfId="0" applyNumberFormat="1" applyFont="1" applyFill="1" applyBorder="1" applyAlignment="1" applyProtection="1">
      <alignment vertical="center" shrinkToFit="1"/>
      <protection locked="0"/>
    </xf>
    <xf numFmtId="180" fontId="1" fillId="2" borderId="9" xfId="0" applyNumberFormat="1" applyFont="1" applyFill="1" applyBorder="1" applyAlignment="1">
      <alignment vertical="center" shrinkToFit="1"/>
    </xf>
    <xf numFmtId="176" fontId="1" fillId="2" borderId="74" xfId="0" applyNumberFormat="1" applyFont="1" applyFill="1" applyBorder="1" applyAlignment="1">
      <alignment vertical="center" shrinkToFit="1"/>
    </xf>
    <xf numFmtId="176" fontId="1" fillId="2" borderId="125" xfId="0" applyNumberFormat="1" applyFont="1" applyFill="1" applyBorder="1" applyAlignment="1">
      <alignment vertical="center" shrinkToFit="1"/>
    </xf>
    <xf numFmtId="180" fontId="1" fillId="2" borderId="98" xfId="0" applyNumberFormat="1" applyFont="1" applyFill="1" applyBorder="1" applyAlignment="1">
      <alignment vertical="center" shrinkToFit="1"/>
    </xf>
    <xf numFmtId="176" fontId="1" fillId="2" borderId="97" xfId="0" applyNumberFormat="1" applyFont="1" applyFill="1" applyBorder="1" applyAlignment="1">
      <alignment vertical="center" shrinkToFit="1"/>
    </xf>
    <xf numFmtId="176" fontId="1" fillId="2" borderId="98" xfId="0" applyNumberFormat="1" applyFont="1" applyFill="1" applyBorder="1" applyAlignment="1">
      <alignment vertical="center" shrinkToFit="1"/>
    </xf>
    <xf numFmtId="176" fontId="1" fillId="2" borderId="122" xfId="0" applyNumberFormat="1" applyFont="1" applyFill="1" applyBorder="1" applyAlignment="1">
      <alignment vertical="center" shrinkToFit="1"/>
    </xf>
    <xf numFmtId="180" fontId="1" fillId="2" borderId="122" xfId="0" applyNumberFormat="1" applyFont="1" applyFill="1" applyBorder="1" applyAlignment="1">
      <alignment vertical="center" shrinkToFit="1"/>
    </xf>
    <xf numFmtId="0" fontId="0" fillId="0" borderId="144" xfId="0" applyFill="1" applyBorder="1"/>
    <xf numFmtId="184" fontId="0" fillId="0" borderId="145" xfId="0" applyNumberFormat="1" applyFill="1" applyBorder="1" applyAlignment="1">
      <alignment vertical="center"/>
    </xf>
    <xf numFmtId="184" fontId="0" fillId="0" borderId="146" xfId="0" applyNumberFormat="1" applyFill="1" applyBorder="1" applyAlignment="1">
      <alignment vertical="center"/>
    </xf>
    <xf numFmtId="0" fontId="1" fillId="0" borderId="147" xfId="0" applyFont="1" applyFill="1" applyBorder="1"/>
    <xf numFmtId="180" fontId="1" fillId="2" borderId="97" xfId="0" applyNumberFormat="1" applyFont="1" applyFill="1" applyBorder="1" applyAlignment="1">
      <alignment vertical="center" shrinkToFit="1"/>
    </xf>
    <xf numFmtId="0" fontId="1" fillId="2" borderId="45" xfId="0" applyFont="1" applyFill="1" applyBorder="1"/>
    <xf numFmtId="176" fontId="5" fillId="2" borderId="3" xfId="0" applyNumberFormat="1" applyFont="1" applyFill="1" applyBorder="1" applyAlignment="1">
      <alignment vertical="center" shrinkToFit="1"/>
    </xf>
    <xf numFmtId="176" fontId="5" fillId="2" borderId="56" xfId="0" applyNumberFormat="1" applyFont="1" applyFill="1" applyBorder="1" applyAlignment="1" applyProtection="1">
      <alignment vertical="center" shrinkToFit="1"/>
      <protection locked="0"/>
    </xf>
    <xf numFmtId="176" fontId="5" fillId="2" borderId="56" xfId="0" applyNumberFormat="1" applyFont="1" applyFill="1" applyBorder="1" applyAlignment="1">
      <alignment vertical="center" shrinkToFit="1"/>
    </xf>
    <xf numFmtId="176" fontId="5" fillId="2" borderId="135" xfId="0" applyNumberFormat="1" applyFont="1" applyFill="1" applyBorder="1" applyAlignment="1" applyProtection="1">
      <alignment vertical="center" shrinkToFit="1"/>
      <protection locked="0"/>
    </xf>
    <xf numFmtId="0" fontId="1" fillId="0" borderId="45" xfId="0" applyFont="1" applyFill="1" applyBorder="1"/>
    <xf numFmtId="180" fontId="1" fillId="0" borderId="122" xfId="0" applyNumberFormat="1" applyFont="1" applyFill="1" applyBorder="1" applyAlignment="1">
      <alignment vertical="center" shrinkToFit="1"/>
    </xf>
    <xf numFmtId="176" fontId="23" fillId="0" borderId="0" xfId="0" applyNumberFormat="1" applyFont="1" applyFill="1" applyAlignment="1">
      <alignment vertical="center"/>
    </xf>
    <xf numFmtId="38" fontId="1" fillId="0" borderId="0" xfId="1" applyFont="1" applyFill="1" applyBorder="1" applyAlignment="1">
      <alignment horizontal="center" vertical="center"/>
    </xf>
    <xf numFmtId="0" fontId="1" fillId="0" borderId="0" xfId="0" applyFont="1" applyFill="1"/>
    <xf numFmtId="38" fontId="1" fillId="0" borderId="0" xfId="1" applyFont="1" applyFill="1" applyAlignment="1">
      <alignment vertical="center"/>
    </xf>
    <xf numFmtId="38" fontId="5" fillId="0" borderId="51" xfId="1" applyFont="1" applyFill="1" applyBorder="1" applyAlignment="1">
      <alignment horizontal="center" vertical="center" shrinkToFit="1"/>
    </xf>
    <xf numFmtId="38" fontId="5" fillId="0" borderId="52" xfId="1" applyFont="1" applyFill="1" applyBorder="1" applyAlignment="1">
      <alignment horizontal="center" vertical="center" shrinkToFit="1"/>
    </xf>
    <xf numFmtId="176" fontId="5" fillId="0" borderId="1" xfId="0" applyNumberFormat="1" applyFont="1" applyFill="1" applyBorder="1" applyAlignment="1">
      <alignment vertical="center"/>
    </xf>
    <xf numFmtId="38" fontId="1" fillId="0" borderId="55" xfId="0" applyNumberFormat="1" applyFont="1" applyFill="1" applyBorder="1" applyAlignment="1">
      <alignment horizontal="right" vertical="center" shrinkToFit="1"/>
    </xf>
    <xf numFmtId="38" fontId="1" fillId="2" borderId="55" xfId="0" applyNumberFormat="1" applyFont="1" applyFill="1" applyBorder="1" applyAlignment="1">
      <alignment horizontal="right" vertical="center" shrinkToFit="1"/>
    </xf>
    <xf numFmtId="176" fontId="1" fillId="0" borderId="80" xfId="0" applyNumberFormat="1" applyFont="1" applyFill="1" applyBorder="1" applyAlignment="1">
      <alignment horizontal="right" vertical="center" shrinkToFit="1"/>
    </xf>
    <xf numFmtId="176" fontId="1" fillId="0" borderId="81" xfId="0" applyNumberFormat="1" applyFont="1" applyFill="1" applyBorder="1" applyAlignment="1">
      <alignment horizontal="right" vertical="center" shrinkToFit="1"/>
    </xf>
    <xf numFmtId="176" fontId="1" fillId="0" borderId="53" xfId="0" applyNumberFormat="1" applyFont="1" applyFill="1" applyBorder="1" applyAlignment="1">
      <alignment horizontal="right" vertical="center" shrinkToFit="1"/>
    </xf>
    <xf numFmtId="38" fontId="1" fillId="0" borderId="54" xfId="0" applyNumberFormat="1" applyFont="1" applyFill="1" applyBorder="1" applyAlignment="1">
      <alignment horizontal="right" vertical="center" shrinkToFit="1"/>
    </xf>
    <xf numFmtId="38" fontId="1" fillId="0" borderId="53" xfId="0" applyNumberFormat="1" applyFont="1" applyFill="1" applyBorder="1" applyAlignment="1">
      <alignment horizontal="right" vertical="center" shrinkToFit="1"/>
    </xf>
    <xf numFmtId="176" fontId="1" fillId="2" borderId="55" xfId="0" applyNumberFormat="1" applyFont="1" applyFill="1" applyBorder="1" applyAlignment="1">
      <alignment horizontal="right" vertical="center" shrinkToFit="1"/>
    </xf>
    <xf numFmtId="38" fontId="1" fillId="0" borderId="54" xfId="1" applyFont="1" applyFill="1" applyBorder="1" applyAlignment="1">
      <alignment horizontal="right" vertical="center" shrinkToFit="1"/>
    </xf>
    <xf numFmtId="38" fontId="1" fillId="2" borderId="53" xfId="1" applyFont="1" applyFill="1" applyBorder="1" applyAlignment="1">
      <alignment horizontal="right" vertical="center" shrinkToFit="1"/>
    </xf>
    <xf numFmtId="180" fontId="1" fillId="2" borderId="5" xfId="0" applyNumberFormat="1" applyFont="1" applyFill="1" applyBorder="1" applyAlignment="1">
      <alignment horizontal="right" vertical="center" shrinkToFit="1"/>
    </xf>
    <xf numFmtId="38" fontId="14" fillId="0" borderId="5" xfId="0" applyNumberFormat="1" applyFont="1" applyFill="1" applyBorder="1"/>
    <xf numFmtId="38" fontId="1" fillId="0" borderId="56" xfId="0" applyNumberFormat="1" applyFont="1" applyFill="1" applyBorder="1" applyAlignment="1" applyProtection="1">
      <alignment horizontal="right" vertical="center" shrinkToFit="1"/>
      <protection locked="0"/>
    </xf>
    <xf numFmtId="38" fontId="1" fillId="2" borderId="56" xfId="0" applyNumberFormat="1" applyFont="1" applyFill="1" applyBorder="1" applyAlignment="1">
      <alignment horizontal="right" vertical="center" shrinkToFit="1"/>
    </xf>
    <xf numFmtId="176" fontId="1" fillId="0" borderId="100" xfId="0" applyNumberFormat="1" applyFont="1" applyFill="1" applyBorder="1" applyAlignment="1" applyProtection="1">
      <alignment horizontal="right" vertical="center" shrinkToFit="1"/>
      <protection locked="0"/>
    </xf>
    <xf numFmtId="176" fontId="1" fillId="0" borderId="101" xfId="0" applyNumberFormat="1" applyFont="1" applyFill="1" applyBorder="1" applyAlignment="1" applyProtection="1">
      <alignment horizontal="right" vertical="center" shrinkToFit="1"/>
      <protection locked="0"/>
    </xf>
    <xf numFmtId="176" fontId="1" fillId="0" borderId="57" xfId="0" applyNumberFormat="1" applyFont="1" applyFill="1" applyBorder="1" applyAlignment="1">
      <alignment horizontal="right" vertical="center" shrinkToFit="1"/>
    </xf>
    <xf numFmtId="38" fontId="1" fillId="0" borderId="58" xfId="0" applyNumberFormat="1" applyFont="1" applyFill="1" applyBorder="1" applyAlignment="1" applyProtection="1">
      <alignment horizontal="right" vertical="center" shrinkToFit="1"/>
      <protection locked="0"/>
    </xf>
    <xf numFmtId="38" fontId="1" fillId="0" borderId="57" xfId="0" applyNumberFormat="1" applyFont="1" applyFill="1" applyBorder="1" applyAlignment="1">
      <alignment horizontal="right" vertical="center" shrinkToFit="1"/>
    </xf>
    <xf numFmtId="176" fontId="1" fillId="2" borderId="56" xfId="0" applyNumberFormat="1" applyFont="1" applyFill="1" applyBorder="1" applyAlignment="1">
      <alignment horizontal="right" vertical="center" shrinkToFit="1"/>
    </xf>
    <xf numFmtId="38" fontId="1" fillId="0" borderId="58" xfId="1" applyFont="1" applyFill="1" applyBorder="1" applyAlignment="1">
      <alignment horizontal="right" vertical="center" shrinkToFit="1"/>
    </xf>
    <xf numFmtId="38" fontId="1" fillId="2" borderId="57" xfId="1" applyFont="1" applyFill="1" applyBorder="1" applyAlignment="1" applyProtection="1">
      <alignment horizontal="right" vertical="center" shrinkToFit="1"/>
      <protection locked="0"/>
    </xf>
    <xf numFmtId="180" fontId="1" fillId="2" borderId="135" xfId="0" applyNumberFormat="1" applyFont="1" applyFill="1" applyBorder="1" applyAlignment="1">
      <alignment horizontal="right" vertical="center" shrinkToFit="1"/>
    </xf>
    <xf numFmtId="0" fontId="1" fillId="0" borderId="103" xfId="0" applyFont="1" applyBorder="1" applyAlignment="1">
      <alignment horizontal="left" vertical="center" wrapText="1"/>
    </xf>
    <xf numFmtId="0" fontId="1" fillId="0" borderId="12" xfId="0" applyFont="1" applyBorder="1" applyAlignment="1">
      <alignment horizontal="distributed" vertical="center" wrapText="1"/>
    </xf>
    <xf numFmtId="0" fontId="0" fillId="0" borderId="6" xfId="0" applyFill="1" applyBorder="1"/>
    <xf numFmtId="0" fontId="1" fillId="0" borderId="74" xfId="0" applyFont="1" applyFill="1" applyBorder="1"/>
    <xf numFmtId="0" fontId="1" fillId="0" borderId="52" xfId="0" applyFont="1" applyFill="1" applyBorder="1"/>
    <xf numFmtId="0" fontId="0" fillId="0" borderId="122" xfId="0" applyFill="1" applyBorder="1"/>
    <xf numFmtId="38" fontId="1" fillId="0" borderId="56" xfId="0" applyNumberFormat="1" applyFont="1" applyFill="1" applyBorder="1" applyAlignment="1">
      <alignment horizontal="right" vertical="center" shrinkToFit="1"/>
    </xf>
    <xf numFmtId="176" fontId="1" fillId="0" borderId="100" xfId="0" applyNumberFormat="1" applyFont="1" applyFill="1" applyBorder="1" applyAlignment="1">
      <alignment horizontal="right" vertical="center" shrinkToFit="1"/>
    </xf>
    <xf numFmtId="176" fontId="1" fillId="0" borderId="101" xfId="0" applyNumberFormat="1" applyFont="1" applyFill="1" applyBorder="1" applyAlignment="1">
      <alignment horizontal="right" vertical="center" shrinkToFit="1"/>
    </xf>
    <xf numFmtId="38" fontId="1" fillId="0" borderId="58" xfId="0" applyNumberFormat="1" applyFont="1" applyFill="1" applyBorder="1" applyAlignment="1">
      <alignment horizontal="right" vertical="center" shrinkToFit="1"/>
    </xf>
    <xf numFmtId="38" fontId="1" fillId="2" borderId="57" xfId="1" applyFont="1" applyFill="1" applyBorder="1" applyAlignment="1">
      <alignment horizontal="right" vertical="center" shrinkToFit="1"/>
    </xf>
    <xf numFmtId="38" fontId="0" fillId="0" borderId="45" xfId="0" applyNumberFormat="1" applyFill="1" applyBorder="1"/>
    <xf numFmtId="176" fontId="5" fillId="0" borderId="11" xfId="0" applyNumberFormat="1" applyFont="1" applyFill="1" applyBorder="1" applyAlignment="1">
      <alignment vertical="center"/>
    </xf>
    <xf numFmtId="38" fontId="1" fillId="2" borderId="56" xfId="0" applyNumberFormat="1" applyFont="1" applyFill="1" applyBorder="1" applyAlignment="1" applyProtection="1">
      <alignment horizontal="right" vertical="center" shrinkToFit="1"/>
      <protection locked="0"/>
    </xf>
    <xf numFmtId="176" fontId="1" fillId="2" borderId="100" xfId="0" applyNumberFormat="1" applyFont="1" applyFill="1" applyBorder="1" applyAlignment="1" applyProtection="1">
      <alignment horizontal="right" vertical="center" shrinkToFit="1"/>
      <protection locked="0"/>
    </xf>
    <xf numFmtId="176" fontId="1" fillId="2" borderId="101" xfId="0" applyNumberFormat="1" applyFont="1" applyFill="1" applyBorder="1" applyAlignment="1" applyProtection="1">
      <alignment horizontal="right" vertical="center" shrinkToFit="1"/>
      <protection locked="0"/>
    </xf>
    <xf numFmtId="176" fontId="1" fillId="2" borderId="57" xfId="0" applyNumberFormat="1" applyFont="1" applyFill="1" applyBorder="1" applyAlignment="1">
      <alignment horizontal="right" vertical="center" shrinkToFit="1"/>
    </xf>
    <xf numFmtId="38" fontId="1" fillId="2" borderId="58" xfId="0" applyNumberFormat="1" applyFont="1" applyFill="1" applyBorder="1" applyAlignment="1" applyProtection="1">
      <alignment horizontal="right" vertical="center" shrinkToFit="1"/>
      <protection locked="0"/>
    </xf>
    <xf numFmtId="38" fontId="1" fillId="2" borderId="57" xfId="0" applyNumberFormat="1" applyFont="1" applyFill="1" applyBorder="1" applyAlignment="1">
      <alignment horizontal="right" vertical="center" shrinkToFit="1"/>
    </xf>
    <xf numFmtId="38" fontId="1" fillId="2" borderId="58" xfId="1" applyFont="1" applyFill="1" applyBorder="1" applyAlignment="1">
      <alignment horizontal="right" vertical="center" shrinkToFit="1"/>
    </xf>
    <xf numFmtId="38" fontId="14" fillId="0" borderId="6" xfId="0" applyNumberFormat="1" applyFont="1" applyFill="1" applyBorder="1"/>
    <xf numFmtId="176" fontId="5" fillId="0" borderId="101" xfId="0" applyNumberFormat="1" applyFont="1" applyFill="1" applyBorder="1" applyAlignment="1">
      <alignment horizontal="left" vertical="center" wrapText="1" shrinkToFit="1"/>
    </xf>
    <xf numFmtId="176" fontId="5" fillId="0" borderId="101" xfId="0" applyNumberFormat="1" applyFont="1" applyFill="1" applyBorder="1" applyAlignment="1">
      <alignment vertical="center"/>
    </xf>
    <xf numFmtId="38" fontId="0" fillId="0" borderId="6" xfId="0" applyNumberFormat="1" applyFill="1" applyBorder="1"/>
    <xf numFmtId="176" fontId="5" fillId="0" borderId="101" xfId="0" applyNumberFormat="1" applyFont="1" applyFill="1" applyBorder="1" applyAlignment="1">
      <alignment horizontal="left" vertical="center" shrinkToFit="1"/>
    </xf>
    <xf numFmtId="0" fontId="1" fillId="0" borderId="97" xfId="0" applyFont="1" applyBorder="1" applyAlignment="1">
      <alignment horizontal="left" vertical="center" wrapText="1"/>
    </xf>
    <xf numFmtId="176" fontId="1" fillId="2" borderId="100" xfId="0" applyNumberFormat="1" applyFont="1" applyFill="1" applyBorder="1" applyAlignment="1">
      <alignment horizontal="right" vertical="center" shrinkToFit="1"/>
    </xf>
    <xf numFmtId="176" fontId="1" fillId="2" borderId="101" xfId="0" applyNumberFormat="1" applyFont="1" applyFill="1" applyBorder="1" applyAlignment="1">
      <alignment horizontal="right" vertical="center" shrinkToFit="1"/>
    </xf>
    <xf numFmtId="38" fontId="1" fillId="2" borderId="58" xfId="0" applyNumberFormat="1" applyFont="1" applyFill="1" applyBorder="1" applyAlignment="1">
      <alignment horizontal="right" vertical="center" shrinkToFit="1"/>
    </xf>
    <xf numFmtId="38" fontId="14" fillId="0" borderId="45" xfId="0" applyNumberFormat="1" applyFont="1" applyFill="1" applyBorder="1"/>
    <xf numFmtId="176" fontId="5" fillId="0" borderId="16" xfId="0" applyNumberFormat="1" applyFont="1" applyFill="1" applyBorder="1" applyAlignment="1">
      <alignment vertical="center"/>
    </xf>
    <xf numFmtId="38" fontId="1" fillId="0" borderId="135" xfId="0" applyNumberFormat="1" applyFont="1" applyFill="1" applyBorder="1" applyAlignment="1" applyProtection="1">
      <alignment horizontal="right" vertical="center" shrinkToFit="1"/>
      <protection locked="0"/>
    </xf>
    <xf numFmtId="176" fontId="5" fillId="0" borderId="23" xfId="0" applyNumberFormat="1" applyFont="1" applyFill="1" applyBorder="1" applyAlignment="1">
      <alignment vertical="center"/>
    </xf>
    <xf numFmtId="38" fontId="1" fillId="0" borderId="23" xfId="0" applyNumberFormat="1" applyFont="1" applyFill="1" applyBorder="1" applyAlignment="1" applyProtection="1">
      <alignment horizontal="right" vertical="center" shrinkToFit="1"/>
      <protection locked="0"/>
    </xf>
    <xf numFmtId="176" fontId="1" fillId="0" borderId="25" xfId="0" applyNumberFormat="1" applyFont="1" applyFill="1" applyBorder="1" applyAlignment="1" applyProtection="1">
      <alignment horizontal="right" vertical="center" shrinkToFit="1"/>
      <protection locked="0"/>
    </xf>
    <xf numFmtId="176" fontId="1" fillId="0" borderId="148" xfId="0" applyNumberFormat="1" applyFont="1" applyFill="1" applyBorder="1" applyAlignment="1" applyProtection="1">
      <alignment horizontal="right" vertical="center" shrinkToFit="1"/>
      <protection locked="0"/>
    </xf>
    <xf numFmtId="176" fontId="1" fillId="0" borderId="24" xfId="0" applyNumberFormat="1" applyFont="1" applyFill="1" applyBorder="1" applyAlignment="1">
      <alignment horizontal="right" vertical="center" shrinkToFit="1"/>
    </xf>
    <xf numFmtId="38" fontId="1" fillId="0" borderId="24" xfId="0" applyNumberFormat="1" applyFont="1" applyFill="1" applyBorder="1" applyAlignment="1">
      <alignment horizontal="right" vertical="center" shrinkToFit="1"/>
    </xf>
    <xf numFmtId="180" fontId="1" fillId="2" borderId="9" xfId="0" applyNumberFormat="1" applyFont="1" applyFill="1" applyBorder="1" applyAlignment="1">
      <alignment horizontal="right" vertical="center" shrinkToFit="1"/>
    </xf>
    <xf numFmtId="176" fontId="1" fillId="2" borderId="74" xfId="0" applyNumberFormat="1" applyFont="1" applyFill="1" applyBorder="1" applyAlignment="1">
      <alignment horizontal="right" vertical="center" shrinkToFit="1"/>
    </xf>
    <xf numFmtId="176" fontId="1" fillId="2" borderId="125" xfId="0" applyNumberFormat="1" applyFont="1" applyFill="1" applyBorder="1" applyAlignment="1">
      <alignment horizontal="right" vertical="center" shrinkToFit="1"/>
    </xf>
    <xf numFmtId="176" fontId="1" fillId="2" borderId="96" xfId="0" applyNumberFormat="1" applyFont="1" applyFill="1" applyBorder="1" applyAlignment="1">
      <alignment horizontal="right" vertical="center" shrinkToFit="1"/>
    </xf>
    <xf numFmtId="176" fontId="1" fillId="2" borderId="98" xfId="0" applyNumberFormat="1" applyFont="1" applyFill="1" applyBorder="1" applyAlignment="1">
      <alignment horizontal="right" vertical="center" shrinkToFit="1"/>
    </xf>
    <xf numFmtId="176" fontId="1" fillId="2" borderId="97" xfId="0" applyNumberFormat="1" applyFont="1" applyFill="1" applyBorder="1" applyAlignment="1">
      <alignment horizontal="right" vertical="center" shrinkToFit="1"/>
    </xf>
    <xf numFmtId="38" fontId="1" fillId="2" borderId="97" xfId="1" applyFont="1" applyFill="1" applyBorder="1" applyAlignment="1">
      <alignment horizontal="right" vertical="center" shrinkToFit="1"/>
    </xf>
    <xf numFmtId="38" fontId="1" fillId="2" borderId="98" xfId="1" applyFont="1" applyFill="1" applyBorder="1" applyAlignment="1">
      <alignment horizontal="right" vertical="center" shrinkToFit="1"/>
    </xf>
    <xf numFmtId="180" fontId="1" fillId="2" borderId="122" xfId="0" applyNumberFormat="1" applyFont="1" applyFill="1" applyBorder="1" applyAlignment="1">
      <alignment horizontal="right" vertical="center" shrinkToFit="1"/>
    </xf>
    <xf numFmtId="0" fontId="5" fillId="0" borderId="0" xfId="0" applyFont="1" applyFill="1"/>
    <xf numFmtId="0" fontId="0" fillId="0" borderId="0" xfId="0" applyFill="1" applyAlignment="1">
      <alignment horizontal="right" vertical="center"/>
    </xf>
    <xf numFmtId="176" fontId="0" fillId="0" borderId="0" xfId="0" applyNumberFormat="1" applyFill="1" applyAlignment="1">
      <alignment horizontal="right" vertical="center"/>
    </xf>
    <xf numFmtId="38" fontId="0" fillId="0" borderId="0" xfId="1" applyFont="1" applyFill="1" applyAlignment="1">
      <alignment horizontal="right" vertical="center"/>
    </xf>
    <xf numFmtId="38" fontId="0" fillId="2" borderId="45" xfId="1" applyFont="1" applyFill="1" applyBorder="1" applyAlignment="1">
      <alignment horizontal="right" vertical="center"/>
    </xf>
    <xf numFmtId="176" fontId="14" fillId="0" borderId="5" xfId="0" applyNumberFormat="1" applyFont="1" applyFill="1" applyBorder="1"/>
    <xf numFmtId="0" fontId="5" fillId="0" borderId="0" xfId="0" applyFont="1" applyFill="1" applyBorder="1" applyAlignment="1">
      <alignment horizontal="right" vertical="center" wrapText="1"/>
    </xf>
    <xf numFmtId="38" fontId="0" fillId="0" borderId="0" xfId="1" applyFont="1" applyFill="1" applyBorder="1" applyAlignment="1">
      <alignment horizontal="right" vertical="center"/>
    </xf>
    <xf numFmtId="0" fontId="1" fillId="0" borderId="97" xfId="0" applyFont="1" applyBorder="1" applyAlignment="1">
      <alignment horizontal="distributed" vertical="center" wrapText="1"/>
    </xf>
    <xf numFmtId="0" fontId="1" fillId="0" borderId="52" xfId="0" applyFont="1" applyBorder="1" applyAlignment="1">
      <alignment horizontal="distributed" vertical="center" wrapText="1"/>
    </xf>
    <xf numFmtId="38" fontId="0" fillId="0" borderId="140" xfId="0" applyNumberFormat="1" applyFill="1" applyBorder="1"/>
    <xf numFmtId="0" fontId="1" fillId="0" borderId="0" xfId="0" applyFont="1" applyBorder="1" applyAlignment="1">
      <alignment horizontal="left" vertical="center" wrapText="1"/>
    </xf>
    <xf numFmtId="0" fontId="1" fillId="0" borderId="0" xfId="0" applyFont="1" applyBorder="1" applyAlignment="1">
      <alignment horizontal="distributed" vertical="center" wrapText="1"/>
    </xf>
    <xf numFmtId="38" fontId="0" fillId="0" borderId="6" xfId="1" applyFont="1" applyFill="1" applyBorder="1"/>
    <xf numFmtId="38" fontId="1" fillId="2" borderId="135" xfId="0" applyNumberFormat="1" applyFont="1" applyFill="1" applyBorder="1" applyAlignment="1" applyProtection="1">
      <alignment horizontal="right" vertical="center" shrinkToFit="1"/>
      <protection locked="0"/>
    </xf>
    <xf numFmtId="38" fontId="1" fillId="2" borderId="23" xfId="0" applyNumberFormat="1" applyFont="1" applyFill="1" applyBorder="1" applyAlignment="1" applyProtection="1">
      <alignment horizontal="right" vertical="center" shrinkToFit="1"/>
      <protection locked="0"/>
    </xf>
    <xf numFmtId="0" fontId="0" fillId="2" borderId="45" xfId="0" applyFill="1" applyBorder="1" applyAlignment="1">
      <alignment horizontal="right" vertical="center"/>
    </xf>
    <xf numFmtId="38" fontId="1" fillId="0" borderId="6" xfId="0" applyNumberFormat="1" applyFont="1" applyFill="1" applyBorder="1"/>
    <xf numFmtId="0" fontId="0" fillId="0" borderId="0" xfId="0" applyFill="1" applyBorder="1" applyAlignment="1">
      <alignment horizontal="right" vertical="center"/>
    </xf>
    <xf numFmtId="38" fontId="0" fillId="0" borderId="0" xfId="1" applyFont="1" applyFill="1"/>
    <xf numFmtId="0" fontId="3" fillId="0" borderId="0" xfId="0" applyFont="1" applyAlignment="1">
      <alignment vertical="center" wrapText="1"/>
    </xf>
    <xf numFmtId="0" fontId="9"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right" vertical="center"/>
    </xf>
    <xf numFmtId="0" fontId="1" fillId="0" borderId="0" xfId="0" applyFont="1" applyAlignment="1">
      <alignment horizontal="center" vertical="center" wrapText="1"/>
    </xf>
    <xf numFmtId="0" fontId="3" fillId="0" borderId="0" xfId="0" applyFont="1" applyAlignment="1">
      <alignment horizontal="center" vertical="center"/>
    </xf>
    <xf numFmtId="0" fontId="3" fillId="2" borderId="149" xfId="0" applyFont="1" applyFill="1" applyBorder="1" applyAlignment="1">
      <alignment horizontal="left" vertical="center" wrapText="1"/>
    </xf>
    <xf numFmtId="38" fontId="25" fillId="2" borderId="150" xfId="1" applyFont="1" applyFill="1" applyBorder="1" applyAlignment="1">
      <alignment vertical="center" wrapText="1"/>
    </xf>
    <xf numFmtId="0" fontId="25" fillId="0" borderId="0" xfId="0" applyFont="1" applyAlignment="1">
      <alignment vertical="center" wrapText="1"/>
    </xf>
    <xf numFmtId="0" fontId="3" fillId="0" borderId="74" xfId="0" applyFont="1" applyBorder="1" applyAlignment="1">
      <alignment vertical="center" wrapText="1"/>
    </xf>
    <xf numFmtId="0" fontId="3" fillId="0" borderId="51" xfId="0"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78" xfId="0" applyFont="1" applyBorder="1" applyAlignment="1">
      <alignment horizontal="center" vertical="center" shrinkToFit="1"/>
    </xf>
    <xf numFmtId="176" fontId="3" fillId="0" borderId="5" xfId="0" applyNumberFormat="1" applyFont="1" applyBorder="1" applyAlignment="1">
      <alignment horizontal="right" vertical="center" wrapText="1"/>
    </xf>
    <xf numFmtId="176" fontId="3" fillId="0" borderId="54" xfId="0" applyNumberFormat="1" applyFont="1" applyBorder="1" applyAlignment="1">
      <alignment horizontal="right" vertical="center" wrapText="1"/>
    </xf>
    <xf numFmtId="176" fontId="3" fillId="0" borderId="80" xfId="0" applyNumberFormat="1" applyFont="1" applyBorder="1" applyAlignment="1">
      <alignment horizontal="right" vertical="center" wrapText="1"/>
    </xf>
    <xf numFmtId="176" fontId="3" fillId="0" borderId="81" xfId="0" applyNumberFormat="1" applyFont="1" applyBorder="1" applyAlignment="1">
      <alignment horizontal="right" vertical="center" wrapText="1"/>
    </xf>
    <xf numFmtId="176" fontId="3" fillId="2" borderId="151" xfId="0" applyNumberFormat="1" applyFont="1" applyFill="1" applyBorder="1" applyAlignment="1">
      <alignment horizontal="right" vertical="center" wrapText="1"/>
    </xf>
    <xf numFmtId="0" fontId="3" fillId="2" borderId="41" xfId="0" applyFont="1" applyFill="1" applyBorder="1" applyAlignment="1">
      <alignment horizontal="center" vertical="center" wrapText="1"/>
    </xf>
    <xf numFmtId="0" fontId="3" fillId="0" borderId="11" xfId="0" applyFont="1" applyBorder="1" applyAlignment="1">
      <alignment vertical="center" wrapText="1"/>
    </xf>
    <xf numFmtId="0" fontId="3" fillId="0" borderId="57" xfId="0" applyFont="1" applyBorder="1" applyAlignment="1">
      <alignment vertical="center" wrapText="1"/>
    </xf>
    <xf numFmtId="0" fontId="3" fillId="0" borderId="135" xfId="0" applyFont="1" applyBorder="1" applyAlignment="1">
      <alignment vertical="center" wrapText="1"/>
    </xf>
    <xf numFmtId="176" fontId="3" fillId="0" borderId="135" xfId="0" applyNumberFormat="1" applyFont="1" applyBorder="1" applyAlignment="1">
      <alignment horizontal="right" vertical="center" wrapText="1"/>
    </xf>
    <xf numFmtId="176" fontId="3" fillId="0" borderId="58" xfId="0" applyNumberFormat="1" applyFont="1" applyBorder="1" applyAlignment="1">
      <alignment horizontal="right" vertical="center" wrapText="1"/>
    </xf>
    <xf numFmtId="176" fontId="3" fillId="0" borderId="100" xfId="0" applyNumberFormat="1" applyFont="1" applyBorder="1" applyAlignment="1">
      <alignment horizontal="right" vertical="center" wrapText="1"/>
    </xf>
    <xf numFmtId="176" fontId="3" fillId="0" borderId="101" xfId="0" applyNumberFormat="1" applyFont="1" applyBorder="1" applyAlignment="1">
      <alignment horizontal="right" vertical="center" wrapText="1"/>
    </xf>
    <xf numFmtId="176" fontId="3" fillId="2" borderId="152" xfId="0" applyNumberFormat="1" applyFont="1" applyFill="1" applyBorder="1" applyAlignment="1">
      <alignment horizontal="right" vertical="center" wrapText="1"/>
    </xf>
    <xf numFmtId="0" fontId="3" fillId="2" borderId="153" xfId="0" applyFont="1" applyFill="1" applyBorder="1" applyAlignment="1">
      <alignment horizontal="center" vertical="center" wrapText="1"/>
    </xf>
    <xf numFmtId="0" fontId="3" fillId="0" borderId="62" xfId="0" applyFont="1" applyBorder="1" applyAlignment="1">
      <alignment vertical="center"/>
    </xf>
    <xf numFmtId="0" fontId="3" fillId="0" borderId="47" xfId="0" applyFont="1" applyBorder="1" applyAlignment="1">
      <alignment vertical="center"/>
    </xf>
    <xf numFmtId="176" fontId="3" fillId="0" borderId="45" xfId="0" applyNumberFormat="1" applyFont="1" applyBorder="1" applyAlignment="1">
      <alignment vertical="center" wrapText="1"/>
    </xf>
    <xf numFmtId="38" fontId="3" fillId="0" borderId="45" xfId="1" applyFont="1" applyBorder="1" applyAlignment="1">
      <alignment vertical="center" wrapText="1"/>
    </xf>
    <xf numFmtId="0" fontId="3" fillId="0" borderId="3" xfId="0" applyFont="1" applyBorder="1" applyAlignment="1">
      <alignment vertical="center" wrapText="1"/>
    </xf>
    <xf numFmtId="0" fontId="3" fillId="0" borderId="45" xfId="0" applyFont="1" applyBorder="1" applyAlignment="1">
      <alignment vertical="center" wrapText="1"/>
    </xf>
    <xf numFmtId="0" fontId="3" fillId="0" borderId="55" xfId="0" applyFont="1" applyBorder="1" applyAlignment="1">
      <alignment vertical="center"/>
    </xf>
    <xf numFmtId="176" fontId="3" fillId="0" borderId="5" xfId="0" applyNumberFormat="1" applyFont="1" applyBorder="1" applyAlignment="1">
      <alignment vertical="center" wrapText="1"/>
    </xf>
    <xf numFmtId="0" fontId="3" fillId="0" borderId="101" xfId="0" applyFont="1" applyBorder="1" applyAlignment="1">
      <alignment vertical="center"/>
    </xf>
    <xf numFmtId="38" fontId="3" fillId="0" borderId="5" xfId="1" applyFont="1" applyBorder="1" applyAlignment="1">
      <alignment vertical="center" wrapText="1"/>
    </xf>
    <xf numFmtId="0" fontId="3" fillId="0" borderId="74" xfId="0" applyFont="1" applyBorder="1" applyAlignment="1">
      <alignment vertical="center"/>
    </xf>
    <xf numFmtId="0" fontId="3" fillId="0" borderId="78" xfId="0" applyFont="1" applyBorder="1" applyAlignment="1">
      <alignment vertical="center"/>
    </xf>
    <xf numFmtId="0" fontId="3" fillId="0" borderId="140" xfId="0" applyFont="1" applyBorder="1" applyAlignment="1">
      <alignment vertical="center" wrapText="1"/>
    </xf>
    <xf numFmtId="38" fontId="3" fillId="0" borderId="135" xfId="1" applyFont="1" applyBorder="1" applyAlignment="1">
      <alignment vertical="center" wrapText="1"/>
    </xf>
    <xf numFmtId="0" fontId="3" fillId="0" borderId="6" xfId="0" applyFont="1" applyBorder="1" applyAlignment="1">
      <alignment vertical="center" wrapText="1"/>
    </xf>
    <xf numFmtId="38" fontId="3" fillId="0" borderId="140" xfId="1" applyFont="1" applyBorder="1" applyAlignment="1">
      <alignment vertical="center" wrapText="1"/>
    </xf>
    <xf numFmtId="0" fontId="3" fillId="0" borderId="52" xfId="0" applyFont="1" applyBorder="1" applyAlignment="1">
      <alignment vertical="center" wrapText="1"/>
    </xf>
    <xf numFmtId="176" fontId="3" fillId="0" borderId="140" xfId="0" applyNumberFormat="1" applyFont="1" applyBorder="1" applyAlignment="1">
      <alignment horizontal="right" vertical="center" wrapText="1"/>
    </xf>
    <xf numFmtId="176" fontId="3" fillId="0" borderId="51" xfId="0" applyNumberFormat="1" applyFont="1" applyBorder="1" applyAlignment="1">
      <alignment horizontal="right" vertical="center" wrapText="1"/>
    </xf>
    <xf numFmtId="176" fontId="3" fillId="0" borderId="77" xfId="0" applyNumberFormat="1" applyFont="1" applyBorder="1" applyAlignment="1">
      <alignment horizontal="right" vertical="center" wrapText="1"/>
    </xf>
    <xf numFmtId="176" fontId="3" fillId="0" borderId="78" xfId="0" applyNumberFormat="1" applyFont="1" applyBorder="1" applyAlignment="1">
      <alignment horizontal="right" vertical="center" wrapText="1"/>
    </xf>
    <xf numFmtId="176" fontId="3" fillId="2" borderId="154" xfId="0" applyNumberFormat="1" applyFont="1" applyFill="1" applyBorder="1" applyAlignment="1">
      <alignment horizontal="right" vertical="center" wrapText="1"/>
    </xf>
    <xf numFmtId="0" fontId="3" fillId="2" borderId="155" xfId="0" applyFont="1" applyFill="1" applyBorder="1" applyAlignment="1">
      <alignment horizontal="center" vertical="center" wrapText="1"/>
    </xf>
    <xf numFmtId="0" fontId="3" fillId="0" borderId="103" xfId="0" applyFont="1" applyBorder="1" applyAlignment="1">
      <alignment vertical="center" wrapText="1"/>
    </xf>
    <xf numFmtId="0" fontId="3" fillId="0" borderId="42" xfId="0" applyFont="1" applyBorder="1" applyAlignment="1">
      <alignment vertical="center"/>
    </xf>
    <xf numFmtId="38" fontId="3" fillId="0" borderId="122" xfId="1" applyFont="1" applyBorder="1" applyAlignment="1">
      <alignment vertical="center" wrapText="1"/>
    </xf>
    <xf numFmtId="176" fontId="3" fillId="0" borderId="122" xfId="0" applyNumberFormat="1" applyFont="1" applyBorder="1" applyAlignment="1">
      <alignment vertical="center" wrapText="1"/>
    </xf>
    <xf numFmtId="176" fontId="3" fillId="0" borderId="0" xfId="0" applyNumberFormat="1" applyFont="1" applyAlignment="1">
      <alignment vertical="center" wrapText="1"/>
    </xf>
    <xf numFmtId="176" fontId="3" fillId="2" borderId="156" xfId="0" applyNumberFormat="1" applyFont="1" applyFill="1" applyBorder="1" applyAlignment="1">
      <alignment horizontal="right" vertical="center" wrapText="1"/>
    </xf>
    <xf numFmtId="0" fontId="3" fillId="2" borderId="157" xfId="0" applyFont="1" applyFill="1" applyBorder="1" applyAlignment="1">
      <alignment horizontal="center" vertical="center" wrapText="1"/>
    </xf>
    <xf numFmtId="176" fontId="3" fillId="2" borderId="45" xfId="0" applyNumberFormat="1" applyFont="1" applyFill="1" applyBorder="1" applyAlignment="1">
      <alignment horizontal="right" vertical="center" wrapText="1"/>
    </xf>
    <xf numFmtId="176" fontId="3" fillId="2" borderId="64" xfId="0" applyNumberFormat="1" applyFont="1" applyFill="1" applyBorder="1" applyAlignment="1">
      <alignment horizontal="right" vertical="center" wrapText="1"/>
    </xf>
    <xf numFmtId="176" fontId="3" fillId="2" borderId="93" xfId="0" applyNumberFormat="1" applyFont="1" applyFill="1" applyBorder="1" applyAlignment="1">
      <alignment horizontal="right" vertical="center" wrapText="1"/>
    </xf>
    <xf numFmtId="176" fontId="3" fillId="2" borderId="94" xfId="0" applyNumberFormat="1" applyFont="1" applyFill="1" applyBorder="1" applyAlignment="1">
      <alignment horizontal="right" vertical="center" wrapText="1"/>
    </xf>
    <xf numFmtId="176" fontId="3" fillId="2" borderId="158" xfId="0" applyNumberFormat="1" applyFont="1" applyFill="1" applyBorder="1" applyAlignment="1">
      <alignment horizontal="right" vertical="center" wrapText="1"/>
    </xf>
    <xf numFmtId="0" fontId="3" fillId="2" borderId="159" xfId="0" applyFont="1" applyFill="1" applyBorder="1" applyAlignment="1">
      <alignment vertical="center" shrinkToFit="1"/>
    </xf>
    <xf numFmtId="0" fontId="3" fillId="0" borderId="52" xfId="0" applyFont="1" applyBorder="1" applyAlignment="1">
      <alignment horizontal="center" vertical="center" shrinkToFit="1"/>
    </xf>
    <xf numFmtId="176" fontId="3" fillId="0" borderId="53" xfId="0" applyNumberFormat="1" applyFont="1" applyBorder="1" applyAlignment="1">
      <alignment horizontal="right" vertical="center" wrapText="1"/>
    </xf>
    <xf numFmtId="176" fontId="3" fillId="0" borderId="57" xfId="0" applyNumberFormat="1" applyFont="1" applyBorder="1" applyAlignment="1">
      <alignment horizontal="right" vertical="center" wrapText="1"/>
    </xf>
    <xf numFmtId="0" fontId="3" fillId="0" borderId="98" xfId="0" applyFont="1" applyBorder="1" applyAlignment="1">
      <alignment vertical="center" wrapText="1"/>
    </xf>
    <xf numFmtId="0" fontId="3" fillId="0" borderId="122" xfId="0" applyFont="1" applyBorder="1" applyAlignment="1">
      <alignment vertical="center" wrapText="1"/>
    </xf>
    <xf numFmtId="176" fontId="3" fillId="0" borderId="122" xfId="0" applyNumberFormat="1" applyFont="1" applyBorder="1" applyAlignment="1">
      <alignment horizontal="right" vertical="center" wrapText="1"/>
    </xf>
    <xf numFmtId="176" fontId="3" fillId="0" borderId="97" xfId="0" applyNumberFormat="1" applyFont="1" applyBorder="1" applyAlignment="1">
      <alignment horizontal="right" vertical="center" wrapText="1"/>
    </xf>
    <xf numFmtId="176" fontId="3" fillId="0" borderId="125" xfId="0" applyNumberFormat="1" applyFont="1" applyBorder="1" applyAlignment="1">
      <alignment horizontal="right" vertical="center" wrapText="1"/>
    </xf>
    <xf numFmtId="176" fontId="3" fillId="0" borderId="98" xfId="0" applyNumberFormat="1" applyFont="1" applyBorder="1" applyAlignment="1">
      <alignment horizontal="right" vertical="center" wrapText="1"/>
    </xf>
    <xf numFmtId="0" fontId="25" fillId="2" borderId="150" xfId="0" applyFont="1" applyFill="1" applyBorder="1" applyAlignment="1">
      <alignment vertical="center" wrapText="1"/>
    </xf>
    <xf numFmtId="0" fontId="3" fillId="0" borderId="5" xfId="0" applyFont="1" applyBorder="1" applyAlignment="1">
      <alignment vertical="center" wrapText="1"/>
    </xf>
    <xf numFmtId="0" fontId="26" fillId="0" borderId="0" xfId="0" applyFont="1"/>
    <xf numFmtId="38" fontId="3" fillId="0" borderId="0" xfId="1" applyFont="1"/>
    <xf numFmtId="38" fontId="3" fillId="0" borderId="0" xfId="1" applyFont="1" applyAlignment="1">
      <alignment horizontal="right"/>
    </xf>
    <xf numFmtId="38" fontId="3" fillId="0" borderId="45" xfId="1" applyFont="1" applyBorder="1" applyAlignment="1">
      <alignment horizontal="center" vertical="center" wrapText="1"/>
    </xf>
    <xf numFmtId="38" fontId="3" fillId="2" borderId="5" xfId="1" applyFont="1" applyFill="1" applyBorder="1" applyAlignment="1">
      <alignment vertical="center" wrapText="1"/>
    </xf>
    <xf numFmtId="0" fontId="10" fillId="0" borderId="103" xfId="0" applyFont="1" applyBorder="1" applyAlignment="1">
      <alignment horizontal="center" vertical="center" wrapText="1"/>
    </xf>
    <xf numFmtId="0" fontId="10" fillId="0" borderId="66" xfId="0" applyFont="1" applyBorder="1" applyAlignment="1">
      <alignment horizontal="distributed" vertical="center" wrapText="1"/>
    </xf>
    <xf numFmtId="38" fontId="3" fillId="2" borderId="10" xfId="1" applyFont="1" applyFill="1" applyBorder="1" applyAlignment="1">
      <alignment vertical="center" wrapText="1"/>
    </xf>
    <xf numFmtId="0" fontId="10" fillId="0" borderId="3" xfId="0" applyFont="1" applyBorder="1" applyAlignment="1">
      <alignment horizontal="left" vertical="center" wrapText="1"/>
    </xf>
    <xf numFmtId="0" fontId="10" fillId="0" borderId="57" xfId="0" applyFont="1" applyBorder="1" applyAlignment="1">
      <alignment horizontal="distributed" vertical="center" wrapText="1"/>
    </xf>
    <xf numFmtId="38" fontId="3" fillId="2" borderId="135" xfId="1" applyFont="1" applyFill="1" applyBorder="1" applyAlignment="1">
      <alignment vertical="center" wrapText="1"/>
    </xf>
    <xf numFmtId="0" fontId="10" fillId="0" borderId="74" xfId="0" applyFont="1" applyBorder="1" applyAlignment="1">
      <alignment horizontal="left" vertical="center" wrapText="1"/>
    </xf>
    <xf numFmtId="0" fontId="10" fillId="0" borderId="52" xfId="0" applyFont="1" applyBorder="1" applyAlignment="1">
      <alignment horizontal="distributed" vertical="center" wrapText="1"/>
    </xf>
    <xf numFmtId="38" fontId="3" fillId="2" borderId="140" xfId="1" applyFont="1" applyFill="1" applyBorder="1" applyAlignment="1">
      <alignment vertical="center" wrapText="1"/>
    </xf>
    <xf numFmtId="0" fontId="10" fillId="0" borderId="108" xfId="0" applyFont="1" applyBorder="1" applyAlignment="1">
      <alignment horizontal="distributed" vertical="center" wrapText="1"/>
    </xf>
    <xf numFmtId="38" fontId="3" fillId="2" borderId="122" xfId="1" applyFont="1" applyFill="1" applyBorder="1" applyAlignment="1">
      <alignment vertical="center" wrapText="1"/>
    </xf>
    <xf numFmtId="38" fontId="3" fillId="2" borderId="45" xfId="1" applyFont="1" applyFill="1" applyBorder="1" applyAlignment="1">
      <alignment vertical="center" wrapText="1"/>
    </xf>
    <xf numFmtId="0" fontId="10" fillId="0" borderId="103" xfId="0" applyFont="1" applyBorder="1" applyAlignment="1">
      <alignment horizontal="left" vertical="center" wrapText="1"/>
    </xf>
    <xf numFmtId="38" fontId="3" fillId="0" borderId="160" xfId="1" applyFont="1" applyBorder="1" applyAlignment="1">
      <alignment vertical="center" wrapText="1"/>
    </xf>
    <xf numFmtId="0" fontId="10" fillId="0" borderId="59" xfId="0" applyFont="1" applyBorder="1" applyAlignment="1">
      <alignment horizontal="distributed" vertical="center" wrapText="1"/>
    </xf>
    <xf numFmtId="38" fontId="3" fillId="0" borderId="139" xfId="1" applyFont="1" applyBorder="1" applyAlignment="1">
      <alignment vertical="center" wrapText="1"/>
    </xf>
    <xf numFmtId="0" fontId="10" fillId="0" borderId="61" xfId="0" applyFont="1" applyBorder="1" applyAlignment="1">
      <alignment horizontal="distributed" vertical="center" wrapText="1"/>
    </xf>
    <xf numFmtId="38" fontId="3" fillId="0" borderId="144" xfId="1" applyFont="1" applyBorder="1" applyAlignment="1">
      <alignment vertical="center" wrapText="1"/>
    </xf>
    <xf numFmtId="0" fontId="10" fillId="0" borderId="97" xfId="0" applyFont="1" applyBorder="1" applyAlignment="1">
      <alignment horizontal="left" vertical="center" wrapText="1"/>
    </xf>
    <xf numFmtId="0" fontId="10" fillId="0" borderId="57" xfId="0" applyFont="1" applyBorder="1" applyAlignment="1">
      <alignment horizontal="left" vertical="center" wrapText="1"/>
    </xf>
    <xf numFmtId="0" fontId="10" fillId="0" borderId="97" xfId="0" applyFont="1" applyBorder="1" applyAlignment="1">
      <alignment horizontal="distributed" vertical="center" wrapText="1"/>
    </xf>
    <xf numFmtId="38" fontId="3" fillId="0" borderId="161" xfId="1" applyFont="1" applyBorder="1" applyAlignment="1">
      <alignment vertical="center" wrapText="1"/>
    </xf>
    <xf numFmtId="0" fontId="10" fillId="0" borderId="61" xfId="0" applyFont="1" applyBorder="1" applyAlignment="1">
      <alignment horizontal="left" vertical="center" wrapText="1"/>
    </xf>
    <xf numFmtId="0" fontId="10" fillId="0" borderId="0" xfId="0" applyFont="1" applyBorder="1" applyAlignment="1">
      <alignment horizontal="distributed" vertical="center" wrapText="1"/>
    </xf>
    <xf numFmtId="38" fontId="3" fillId="0" borderId="0" xfId="1" applyFont="1" applyFill="1" applyBorder="1" applyAlignment="1">
      <alignment vertical="center" wrapText="1"/>
    </xf>
    <xf numFmtId="38" fontId="3" fillId="0" borderId="0" xfId="1" applyFont="1" applyBorder="1" applyAlignment="1">
      <alignment vertical="center" wrapText="1"/>
    </xf>
    <xf numFmtId="0" fontId="10" fillId="0" borderId="98" xfId="0" applyFont="1" applyBorder="1" applyAlignment="1">
      <alignment horizontal="distributed" vertical="center" wrapText="1"/>
    </xf>
    <xf numFmtId="0" fontId="10" fillId="0" borderId="0" xfId="0" applyFont="1" applyBorder="1" applyAlignment="1">
      <alignment horizontal="left" vertical="center" wrapText="1"/>
    </xf>
    <xf numFmtId="0" fontId="3" fillId="0" borderId="0" xfId="0" applyFont="1" applyFill="1" applyBorder="1" applyAlignment="1">
      <alignment vertical="center" wrapText="1"/>
    </xf>
    <xf numFmtId="0" fontId="3" fillId="0" borderId="0" xfId="0" applyFont="1" applyBorder="1" applyAlignment="1">
      <alignment vertical="center" wrapText="1"/>
    </xf>
    <xf numFmtId="0" fontId="26" fillId="0" borderId="0" xfId="0" applyFont="1" applyAlignment="1">
      <alignment vertical="center"/>
    </xf>
    <xf numFmtId="0" fontId="10" fillId="0" borderId="0" xfId="0" applyFont="1" applyAlignment="1">
      <alignment vertical="center"/>
    </xf>
    <xf numFmtId="0" fontId="10" fillId="0" borderId="0" xfId="0" applyFont="1" applyAlignment="1">
      <alignment horizontal="right" vertical="center"/>
    </xf>
    <xf numFmtId="0" fontId="10" fillId="0" borderId="1" xfId="0" applyFont="1" applyBorder="1" applyAlignment="1">
      <alignment vertical="center"/>
    </xf>
    <xf numFmtId="0" fontId="10" fillId="0" borderId="110" xfId="0" applyFont="1" applyBorder="1" applyAlignment="1">
      <alignment vertical="center"/>
    </xf>
    <xf numFmtId="0" fontId="10" fillId="0" borderId="111" xfId="0" applyFont="1" applyBorder="1" applyAlignment="1">
      <alignment vertical="center"/>
    </xf>
    <xf numFmtId="0" fontId="10" fillId="0" borderId="3" xfId="0" applyFont="1" applyBorder="1" applyAlignment="1">
      <alignment vertical="center"/>
    </xf>
    <xf numFmtId="0" fontId="10" fillId="0" borderId="162" xfId="0" applyFont="1" applyBorder="1" applyAlignment="1">
      <alignment vertical="center"/>
    </xf>
    <xf numFmtId="0" fontId="10" fillId="0" borderId="59" xfId="0" applyFont="1" applyBorder="1" applyAlignment="1">
      <alignment vertical="center"/>
    </xf>
    <xf numFmtId="0" fontId="10" fillId="0" borderId="74" xfId="0" applyFont="1" applyBorder="1" applyAlignment="1">
      <alignment horizontal="center" vertical="center" wrapText="1"/>
    </xf>
    <xf numFmtId="0" fontId="17" fillId="0" borderId="77" xfId="0" applyFont="1" applyBorder="1" applyAlignment="1">
      <alignment horizontal="center" vertical="center" wrapText="1"/>
    </xf>
    <xf numFmtId="0" fontId="17" fillId="0" borderId="52" xfId="0" applyFont="1" applyBorder="1" applyAlignment="1">
      <alignment horizontal="center" vertical="center" wrapText="1"/>
    </xf>
    <xf numFmtId="0" fontId="10" fillId="0" borderId="0" xfId="0" applyFont="1" applyAlignment="1">
      <alignment horizontal="center" vertical="center" wrapText="1"/>
    </xf>
    <xf numFmtId="0" fontId="10" fillId="0" borderId="107" xfId="0" applyFont="1" applyBorder="1" applyAlignment="1">
      <alignment horizontal="center" vertical="center" shrinkToFit="1"/>
    </xf>
    <xf numFmtId="176" fontId="10" fillId="0" borderId="107" xfId="0" applyNumberFormat="1" applyFont="1" applyFill="1" applyBorder="1" applyAlignment="1">
      <alignment vertical="center" shrinkToFit="1"/>
    </xf>
    <xf numFmtId="176" fontId="10" fillId="0" borderId="112" xfId="0" applyNumberFormat="1" applyFont="1" applyFill="1" applyBorder="1" applyAlignment="1">
      <alignment vertical="center" shrinkToFit="1"/>
    </xf>
    <xf numFmtId="176" fontId="10" fillId="0" borderId="130" xfId="0" applyNumberFormat="1" applyFont="1" applyFill="1" applyBorder="1" applyAlignment="1">
      <alignment vertical="center" shrinkToFit="1"/>
    </xf>
    <xf numFmtId="176" fontId="10" fillId="0" borderId="111" xfId="0" applyNumberFormat="1" applyFont="1" applyFill="1" applyBorder="1" applyAlignment="1">
      <alignment vertical="center" shrinkToFit="1"/>
    </xf>
    <xf numFmtId="0" fontId="10" fillId="0" borderId="57" xfId="0" applyFont="1" applyBorder="1" applyAlignment="1">
      <alignment horizontal="center" vertical="center" shrinkToFit="1"/>
    </xf>
    <xf numFmtId="176" fontId="10" fillId="0" borderId="57" xfId="0" applyNumberFormat="1" applyFont="1" applyFill="1" applyBorder="1" applyAlignment="1">
      <alignment vertical="center" shrinkToFit="1"/>
    </xf>
    <xf numFmtId="176" fontId="10" fillId="0" borderId="58" xfId="0" applyNumberFormat="1" applyFont="1" applyFill="1" applyBorder="1" applyAlignment="1">
      <alignment vertical="center" shrinkToFit="1"/>
    </xf>
    <xf numFmtId="176" fontId="10" fillId="0" borderId="100" xfId="0" applyNumberFormat="1" applyFont="1" applyFill="1" applyBorder="1" applyAlignment="1">
      <alignment vertical="center" shrinkToFit="1"/>
    </xf>
    <xf numFmtId="176" fontId="10" fillId="0" borderId="59" xfId="0" applyNumberFormat="1" applyFont="1" applyFill="1" applyBorder="1" applyAlignment="1">
      <alignment vertical="center" shrinkToFit="1"/>
    </xf>
    <xf numFmtId="0" fontId="17" fillId="0" borderId="101" xfId="0" applyFont="1" applyBorder="1" applyAlignment="1">
      <alignment horizontal="distributed" vertical="center"/>
    </xf>
    <xf numFmtId="0" fontId="17" fillId="0" borderId="113" xfId="0" applyFont="1" applyBorder="1" applyAlignment="1">
      <alignment horizontal="distributed" vertical="center"/>
    </xf>
    <xf numFmtId="0" fontId="17" fillId="0" borderId="59" xfId="0" applyFont="1" applyBorder="1" applyAlignment="1">
      <alignment horizontal="distributed" vertical="center"/>
    </xf>
    <xf numFmtId="176" fontId="10" fillId="2" borderId="57" xfId="0" applyNumberFormat="1" applyFont="1" applyFill="1" applyBorder="1" applyAlignment="1">
      <alignment vertical="center" shrinkToFit="1"/>
    </xf>
    <xf numFmtId="176" fontId="10" fillId="2" borderId="58" xfId="0" applyNumberFormat="1" applyFont="1" applyFill="1" applyBorder="1" applyAlignment="1">
      <alignment vertical="center" shrinkToFit="1"/>
    </xf>
    <xf numFmtId="176" fontId="10" fillId="2" borderId="100" xfId="0" applyNumberFormat="1" applyFont="1" applyFill="1" applyBorder="1" applyAlignment="1">
      <alignment vertical="center" shrinkToFit="1"/>
    </xf>
    <xf numFmtId="176" fontId="10" fillId="2" borderId="59" xfId="0" applyNumberFormat="1" applyFont="1" applyFill="1" applyBorder="1" applyAlignment="1">
      <alignment vertical="center" shrinkToFit="1"/>
    </xf>
    <xf numFmtId="0" fontId="10" fillId="0" borderId="12" xfId="0" applyFont="1" applyBorder="1" applyAlignment="1">
      <alignment horizontal="center" vertical="center" shrinkToFit="1"/>
    </xf>
    <xf numFmtId="176" fontId="10" fillId="0" borderId="12" xfId="0" applyNumberFormat="1" applyFont="1" applyFill="1" applyBorder="1" applyAlignment="1">
      <alignment vertical="center" shrinkToFit="1"/>
    </xf>
    <xf numFmtId="176" fontId="10" fillId="0" borderId="65" xfId="0" applyNumberFormat="1" applyFont="1" applyFill="1" applyBorder="1" applyAlignment="1">
      <alignment vertical="center" shrinkToFit="1"/>
    </xf>
    <xf numFmtId="176" fontId="10" fillId="0" borderId="14" xfId="0" applyNumberFormat="1" applyFont="1" applyFill="1" applyBorder="1" applyAlignment="1">
      <alignment vertical="center" shrinkToFit="1"/>
    </xf>
    <xf numFmtId="176" fontId="10" fillId="0" borderId="66" xfId="0" applyNumberFormat="1" applyFont="1" applyFill="1" applyBorder="1" applyAlignment="1">
      <alignment vertical="center" shrinkToFit="1"/>
    </xf>
    <xf numFmtId="176" fontId="10" fillId="2" borderId="11" xfId="0" applyNumberFormat="1" applyFont="1" applyFill="1" applyBorder="1" applyAlignment="1">
      <alignment vertical="center" shrinkToFit="1"/>
    </xf>
    <xf numFmtId="176" fontId="10" fillId="2" borderId="12" xfId="0" applyNumberFormat="1" applyFont="1" applyFill="1" applyBorder="1" applyAlignment="1">
      <alignment vertical="center" shrinkToFit="1"/>
    </xf>
    <xf numFmtId="176" fontId="10" fillId="2" borderId="65" xfId="0" applyNumberFormat="1" applyFont="1" applyFill="1" applyBorder="1" applyAlignment="1">
      <alignment vertical="center" shrinkToFit="1"/>
    </xf>
    <xf numFmtId="176" fontId="10" fillId="2" borderId="14" xfId="0" applyNumberFormat="1" applyFont="1" applyFill="1" applyBorder="1" applyAlignment="1">
      <alignment vertical="center" shrinkToFit="1"/>
    </xf>
    <xf numFmtId="176" fontId="10" fillId="2" borderId="66" xfId="0" applyNumberFormat="1" applyFont="1" applyFill="1" applyBorder="1" applyAlignment="1">
      <alignment vertical="center" shrinkToFit="1"/>
    </xf>
    <xf numFmtId="0" fontId="10" fillId="0" borderId="52" xfId="0" applyFont="1" applyBorder="1" applyAlignment="1">
      <alignment vertical="center" shrinkToFit="1"/>
    </xf>
    <xf numFmtId="176" fontId="10" fillId="2" borderId="60" xfId="0" applyNumberFormat="1" applyFont="1" applyFill="1" applyBorder="1" applyAlignment="1">
      <alignment vertical="center" shrinkToFit="1"/>
    </xf>
    <xf numFmtId="176" fontId="10" fillId="2" borderId="52" xfId="0" applyNumberFormat="1" applyFont="1" applyFill="1" applyBorder="1" applyAlignment="1">
      <alignment vertical="center" shrinkToFit="1"/>
    </xf>
    <xf numFmtId="176" fontId="10" fillId="2" borderId="51" xfId="0" applyNumberFormat="1" applyFont="1" applyFill="1" applyBorder="1" applyAlignment="1">
      <alignment vertical="center" shrinkToFit="1"/>
    </xf>
    <xf numFmtId="176" fontId="10" fillId="2" borderId="77" xfId="0" applyNumberFormat="1" applyFont="1" applyFill="1" applyBorder="1" applyAlignment="1">
      <alignment vertical="center" shrinkToFit="1"/>
    </xf>
    <xf numFmtId="176" fontId="10" fillId="2" borderId="61" xfId="0" applyNumberFormat="1" applyFont="1" applyFill="1" applyBorder="1" applyAlignment="1">
      <alignment vertical="center" shrinkToFit="1"/>
    </xf>
    <xf numFmtId="0" fontId="10" fillId="0" borderId="0" xfId="0" applyFont="1" applyBorder="1" applyAlignment="1">
      <alignment vertical="center"/>
    </xf>
    <xf numFmtId="0" fontId="10" fillId="0" borderId="54" xfId="0" applyFont="1" applyBorder="1" applyAlignment="1">
      <alignment horizontal="distributed" vertical="center"/>
    </xf>
    <xf numFmtId="0" fontId="10" fillId="0" borderId="17" xfId="0" applyFont="1" applyBorder="1" applyAlignment="1">
      <alignment horizontal="center" vertical="center" shrinkToFit="1"/>
    </xf>
    <xf numFmtId="176" fontId="10" fillId="0" borderId="17" xfId="0" applyNumberFormat="1" applyFont="1" applyFill="1" applyBorder="1" applyAlignment="1">
      <alignment vertical="center" shrinkToFit="1"/>
    </xf>
    <xf numFmtId="176" fontId="10" fillId="0" borderId="31" xfId="0" applyNumberFormat="1" applyFont="1" applyFill="1" applyBorder="1" applyAlignment="1">
      <alignment vertical="center" shrinkToFit="1"/>
    </xf>
    <xf numFmtId="176" fontId="10" fillId="0" borderId="19" xfId="0" applyNumberFormat="1" applyFont="1" applyFill="1" applyBorder="1" applyAlignment="1">
      <alignment vertical="center" shrinkToFit="1"/>
    </xf>
    <xf numFmtId="176" fontId="10" fillId="0" borderId="109" xfId="0" applyNumberFormat="1" applyFont="1" applyFill="1" applyBorder="1" applyAlignment="1">
      <alignment vertical="center" shrinkToFit="1"/>
    </xf>
    <xf numFmtId="0" fontId="10" fillId="0" borderId="52" xfId="0" applyFont="1" applyBorder="1" applyAlignment="1">
      <alignment horizontal="center" vertical="center" shrinkToFit="1"/>
    </xf>
    <xf numFmtId="0" fontId="10" fillId="0" borderId="54" xfId="0" applyFont="1" applyBorder="1" applyAlignment="1">
      <alignment horizontal="center" vertical="center" wrapText="1"/>
    </xf>
    <xf numFmtId="0" fontId="10" fillId="0" borderId="63" xfId="0" applyFont="1" applyBorder="1" applyAlignment="1">
      <alignment horizontal="center" vertical="center" shrinkToFit="1"/>
    </xf>
    <xf numFmtId="176" fontId="10" fillId="0" borderId="62" xfId="0" applyNumberFormat="1" applyFont="1" applyFill="1" applyBorder="1" applyAlignment="1">
      <alignment vertical="center" shrinkToFit="1"/>
    </xf>
    <xf numFmtId="176" fontId="10" fillId="0" borderId="63" xfId="0" applyNumberFormat="1" applyFont="1" applyFill="1" applyBorder="1" applyAlignment="1">
      <alignment vertical="center" shrinkToFit="1"/>
    </xf>
    <xf numFmtId="176" fontId="10" fillId="0" borderId="64" xfId="0" applyNumberFormat="1" applyFont="1" applyFill="1" applyBorder="1" applyAlignment="1">
      <alignment vertical="center" shrinkToFit="1"/>
    </xf>
    <xf numFmtId="176" fontId="10" fillId="0" borderId="93" xfId="0" applyNumberFormat="1" applyFont="1" applyFill="1" applyBorder="1" applyAlignment="1">
      <alignment vertical="center" shrinkToFit="1"/>
    </xf>
    <xf numFmtId="176" fontId="10" fillId="0" borderId="2" xfId="0" applyNumberFormat="1" applyFont="1" applyFill="1" applyBorder="1" applyAlignment="1">
      <alignment vertical="center" shrinkToFit="1"/>
    </xf>
    <xf numFmtId="0" fontId="10" fillId="0" borderId="20" xfId="0" applyFont="1" applyBorder="1" applyAlignment="1">
      <alignment horizontal="center" vertical="center" shrinkToFit="1"/>
    </xf>
    <xf numFmtId="176" fontId="10" fillId="0" borderId="3" xfId="0" applyNumberFormat="1" applyFont="1" applyFill="1" applyBorder="1" applyAlignment="1">
      <alignment vertical="center" shrinkToFit="1"/>
    </xf>
    <xf numFmtId="176" fontId="10" fillId="0" borderId="20" xfId="0" applyNumberFormat="1" applyFont="1" applyFill="1" applyBorder="1" applyAlignment="1">
      <alignment vertical="center" shrinkToFit="1"/>
    </xf>
    <xf numFmtId="176" fontId="10" fillId="0" borderId="103" xfId="0" applyNumberFormat="1" applyFont="1" applyFill="1" applyBorder="1" applyAlignment="1">
      <alignment vertical="center" shrinkToFit="1"/>
    </xf>
    <xf numFmtId="176" fontId="10" fillId="0" borderId="21" xfId="0" applyNumberFormat="1" applyFont="1" applyFill="1" applyBorder="1" applyAlignment="1">
      <alignment vertical="center" shrinkToFit="1"/>
    </xf>
    <xf numFmtId="176" fontId="10" fillId="0" borderId="44" xfId="0" applyNumberFormat="1" applyFont="1" applyFill="1" applyBorder="1" applyAlignment="1">
      <alignment vertical="center" shrinkToFit="1"/>
    </xf>
    <xf numFmtId="176" fontId="10" fillId="2" borderId="16" xfId="0" applyNumberFormat="1" applyFont="1" applyFill="1" applyBorder="1" applyAlignment="1">
      <alignment vertical="center" shrinkToFit="1"/>
    </xf>
    <xf numFmtId="176" fontId="10" fillId="2" borderId="17" xfId="0" applyNumberFormat="1" applyFont="1" applyFill="1" applyBorder="1" applyAlignment="1">
      <alignment vertical="center" shrinkToFit="1"/>
    </xf>
    <xf numFmtId="176" fontId="10" fillId="2" borderId="31" xfId="0" applyNumberFormat="1" applyFont="1" applyFill="1" applyBorder="1" applyAlignment="1">
      <alignment vertical="center" shrinkToFit="1"/>
    </xf>
    <xf numFmtId="176" fontId="10" fillId="2" borderId="19" xfId="0" applyNumberFormat="1" applyFont="1" applyFill="1" applyBorder="1" applyAlignment="1">
      <alignment vertical="center" shrinkToFit="1"/>
    </xf>
    <xf numFmtId="176" fontId="10" fillId="2" borderId="109" xfId="0" applyNumberFormat="1" applyFont="1" applyFill="1" applyBorder="1" applyAlignment="1">
      <alignment vertical="center" shrinkToFit="1"/>
    </xf>
    <xf numFmtId="176" fontId="10" fillId="0" borderId="130" xfId="0" applyNumberFormat="1" applyFont="1" applyFill="1" applyBorder="1" applyAlignment="1">
      <alignment horizontal="center" vertical="center" shrinkToFit="1"/>
    </xf>
    <xf numFmtId="176" fontId="10" fillId="0" borderId="107" xfId="0" applyNumberFormat="1" applyFont="1" applyFill="1" applyBorder="1" applyAlignment="1">
      <alignment horizontal="center" vertical="center" shrinkToFit="1"/>
    </xf>
    <xf numFmtId="176" fontId="10" fillId="0" borderId="111" xfId="0" applyNumberFormat="1" applyFont="1" applyFill="1" applyBorder="1" applyAlignment="1">
      <alignment horizontal="center" vertical="center" shrinkToFit="1"/>
    </xf>
    <xf numFmtId="176" fontId="10" fillId="0" borderId="100" xfId="0" applyNumberFormat="1" applyFont="1" applyFill="1" applyBorder="1" applyAlignment="1">
      <alignment horizontal="center" vertical="center" shrinkToFit="1"/>
    </xf>
    <xf numFmtId="176" fontId="10" fillId="0" borderId="57" xfId="0" applyNumberFormat="1" applyFont="1" applyFill="1" applyBorder="1" applyAlignment="1">
      <alignment horizontal="center" vertical="center" shrinkToFit="1"/>
    </xf>
    <xf numFmtId="176" fontId="10" fillId="0" borderId="59" xfId="0" applyNumberFormat="1" applyFont="1" applyFill="1" applyBorder="1" applyAlignment="1">
      <alignment horizontal="center" vertical="center" shrinkToFit="1"/>
    </xf>
    <xf numFmtId="176" fontId="10" fillId="0" borderId="60" xfId="0" applyNumberFormat="1" applyFont="1" applyFill="1" applyBorder="1" applyAlignment="1">
      <alignment vertical="center" shrinkToFit="1"/>
    </xf>
    <xf numFmtId="176" fontId="10" fillId="0" borderId="52" xfId="0" applyNumberFormat="1" applyFont="1" applyFill="1" applyBorder="1" applyAlignment="1">
      <alignment vertical="center" shrinkToFit="1"/>
    </xf>
    <xf numFmtId="176" fontId="10" fillId="0" borderId="51" xfId="0" applyNumberFormat="1" applyFont="1" applyFill="1" applyBorder="1" applyAlignment="1">
      <alignment vertical="center" shrinkToFit="1"/>
    </xf>
    <xf numFmtId="176" fontId="10" fillId="0" borderId="77" xfId="0" applyNumberFormat="1" applyFont="1" applyFill="1" applyBorder="1" applyAlignment="1">
      <alignment vertical="center" shrinkToFit="1"/>
    </xf>
    <xf numFmtId="176" fontId="10" fillId="0" borderId="61" xfId="0" applyNumberFormat="1" applyFont="1" applyFill="1" applyBorder="1" applyAlignment="1">
      <alignment vertical="center" shrinkToFit="1"/>
    </xf>
    <xf numFmtId="0" fontId="10" fillId="0" borderId="63" xfId="0" applyFont="1" applyBorder="1" applyAlignment="1">
      <alignment vertical="center" shrinkToFit="1"/>
    </xf>
    <xf numFmtId="176" fontId="3" fillId="2" borderId="63" xfId="0" applyNumberFormat="1" applyFont="1" applyFill="1" applyBorder="1" applyAlignment="1">
      <alignment vertical="center" shrinkToFit="1"/>
    </xf>
    <xf numFmtId="176" fontId="3" fillId="2" borderId="93" xfId="0" applyNumberFormat="1" applyFont="1" applyFill="1" applyBorder="1" applyAlignment="1">
      <alignment vertical="center" shrinkToFit="1"/>
    </xf>
    <xf numFmtId="176" fontId="3" fillId="2" borderId="2" xfId="0" applyNumberFormat="1" applyFont="1" applyFill="1" applyBorder="1" applyAlignment="1">
      <alignment vertical="center" shrinkToFit="1"/>
    </xf>
    <xf numFmtId="0" fontId="5" fillId="0" borderId="0" xfId="0" applyFont="1" applyAlignment="1">
      <alignment vertical="center"/>
    </xf>
    <xf numFmtId="176" fontId="10" fillId="0" borderId="0" xfId="0" applyNumberFormat="1" applyFont="1" applyAlignment="1">
      <alignment vertical="center" shrinkToFit="1"/>
    </xf>
    <xf numFmtId="176" fontId="10" fillId="2" borderId="106" xfId="0" applyNumberFormat="1" applyFont="1" applyFill="1" applyBorder="1" applyAlignment="1">
      <alignment vertical="center" shrinkToFit="1"/>
    </xf>
    <xf numFmtId="176" fontId="10" fillId="2" borderId="107" xfId="0" applyNumberFormat="1" applyFont="1" applyFill="1" applyBorder="1" applyAlignment="1">
      <alignment vertical="center" shrinkToFit="1"/>
    </xf>
    <xf numFmtId="176" fontId="10" fillId="2" borderId="112" xfId="0" applyNumberFormat="1" applyFont="1" applyFill="1" applyBorder="1" applyAlignment="1">
      <alignment vertical="center" shrinkToFit="1"/>
    </xf>
    <xf numFmtId="176" fontId="10" fillId="2" borderId="130" xfId="0" applyNumberFormat="1" applyFont="1" applyFill="1" applyBorder="1" applyAlignment="1">
      <alignment vertical="center" shrinkToFit="1"/>
    </xf>
    <xf numFmtId="176" fontId="10" fillId="2" borderId="111" xfId="0" applyNumberFormat="1" applyFont="1" applyFill="1" applyBorder="1" applyAlignment="1">
      <alignment vertical="center" shrinkToFit="1"/>
    </xf>
    <xf numFmtId="176" fontId="10" fillId="2" borderId="62" xfId="0" applyNumberFormat="1" applyFont="1" applyFill="1" applyBorder="1" applyAlignment="1">
      <alignment vertical="center" shrinkToFit="1"/>
    </xf>
    <xf numFmtId="176" fontId="10" fillId="2" borderId="63" xfId="0" applyNumberFormat="1" applyFont="1" applyFill="1" applyBorder="1" applyAlignment="1">
      <alignment vertical="center" shrinkToFit="1"/>
    </xf>
    <xf numFmtId="176" fontId="10" fillId="2" borderId="64" xfId="0" applyNumberFormat="1" applyFont="1" applyFill="1" applyBorder="1" applyAlignment="1">
      <alignment vertical="center" shrinkToFit="1"/>
    </xf>
    <xf numFmtId="176" fontId="10" fillId="2" borderId="93" xfId="0" applyNumberFormat="1" applyFont="1" applyFill="1" applyBorder="1" applyAlignment="1">
      <alignment vertical="center" shrinkToFit="1"/>
    </xf>
    <xf numFmtId="176" fontId="10" fillId="2" borderId="2" xfId="0" applyNumberFormat="1" applyFont="1" applyFill="1" applyBorder="1" applyAlignment="1">
      <alignment vertical="center" shrinkToFit="1"/>
    </xf>
    <xf numFmtId="176" fontId="10" fillId="2" borderId="3" xfId="0" applyNumberFormat="1" applyFont="1" applyFill="1" applyBorder="1" applyAlignment="1">
      <alignment vertical="center" shrinkToFit="1"/>
    </xf>
    <xf numFmtId="176" fontId="10" fillId="2" borderId="20" xfId="0" applyNumberFormat="1" applyFont="1" applyFill="1" applyBorder="1" applyAlignment="1">
      <alignment vertical="center" shrinkToFit="1"/>
    </xf>
    <xf numFmtId="176" fontId="10" fillId="2" borderId="103" xfId="0" applyNumberFormat="1" applyFont="1" applyFill="1" applyBorder="1" applyAlignment="1">
      <alignment vertical="center" shrinkToFit="1"/>
    </xf>
    <xf numFmtId="176" fontId="10" fillId="2" borderId="21" xfId="0" applyNumberFormat="1" applyFont="1" applyFill="1" applyBorder="1" applyAlignment="1">
      <alignment vertical="center" shrinkToFit="1"/>
    </xf>
    <xf numFmtId="176" fontId="10" fillId="2" borderId="44" xfId="0" applyNumberFormat="1" applyFont="1" applyFill="1" applyBorder="1" applyAlignment="1">
      <alignment vertical="center" shrinkToFit="1"/>
    </xf>
    <xf numFmtId="176" fontId="10" fillId="2" borderId="130" xfId="0" applyNumberFormat="1" applyFont="1" applyFill="1" applyBorder="1" applyAlignment="1">
      <alignment horizontal="center" vertical="center" shrinkToFit="1"/>
    </xf>
    <xf numFmtId="176" fontId="10" fillId="2" borderId="107" xfId="0" applyNumberFormat="1" applyFont="1" applyFill="1" applyBorder="1" applyAlignment="1">
      <alignment horizontal="center" vertical="center" shrinkToFit="1"/>
    </xf>
    <xf numFmtId="176" fontId="10" fillId="2" borderId="111" xfId="0" applyNumberFormat="1" applyFont="1" applyFill="1" applyBorder="1" applyAlignment="1">
      <alignment horizontal="center" vertical="center" shrinkToFit="1"/>
    </xf>
    <xf numFmtId="176" fontId="10" fillId="2" borderId="100" xfId="0" applyNumberFormat="1" applyFont="1" applyFill="1" applyBorder="1" applyAlignment="1">
      <alignment horizontal="center" vertical="center" shrinkToFit="1"/>
    </xf>
    <xf numFmtId="176" fontId="10" fillId="2" borderId="57" xfId="0" applyNumberFormat="1" applyFont="1" applyFill="1" applyBorder="1" applyAlignment="1">
      <alignment horizontal="center" vertical="center" shrinkToFit="1"/>
    </xf>
    <xf numFmtId="176" fontId="10" fillId="2" borderId="59" xfId="0" applyNumberFormat="1" applyFont="1" applyFill="1" applyBorder="1" applyAlignment="1">
      <alignment horizontal="center" vertical="center" shrinkToFit="1"/>
    </xf>
    <xf numFmtId="0" fontId="17" fillId="0" borderId="0" xfId="0" applyFont="1" applyAlignment="1">
      <alignment vertical="center"/>
    </xf>
    <xf numFmtId="0" fontId="17" fillId="0" borderId="0" xfId="0" applyFont="1" applyAlignment="1">
      <alignment horizontal="right" vertical="center"/>
    </xf>
    <xf numFmtId="0" fontId="10" fillId="0" borderId="81" xfId="0" applyFont="1" applyBorder="1" applyAlignment="1">
      <alignment vertical="center"/>
    </xf>
    <xf numFmtId="0" fontId="10" fillId="0" borderId="79" xfId="0" applyFont="1" applyBorder="1" applyAlignment="1">
      <alignment vertical="center"/>
    </xf>
    <xf numFmtId="0" fontId="17" fillId="0" borderId="1" xfId="0" applyFont="1" applyBorder="1" applyAlignment="1">
      <alignment vertical="center"/>
    </xf>
    <xf numFmtId="0" fontId="17" fillId="0" borderId="81" xfId="0" applyFont="1" applyBorder="1" applyAlignment="1">
      <alignment vertical="center"/>
    </xf>
    <xf numFmtId="0" fontId="17" fillId="0" borderId="79" xfId="0" applyFont="1" applyBorder="1" applyAlignment="1">
      <alignment vertical="center"/>
    </xf>
    <xf numFmtId="0" fontId="17" fillId="0" borderId="4" xfId="0" applyFont="1" applyBorder="1" applyAlignment="1">
      <alignment vertical="center"/>
    </xf>
    <xf numFmtId="0" fontId="17" fillId="0" borderId="5" xfId="0" applyFont="1" applyBorder="1" applyAlignment="1">
      <alignment vertical="center"/>
    </xf>
    <xf numFmtId="0" fontId="17" fillId="0" borderId="0" xfId="0" applyFont="1" applyBorder="1" applyAlignment="1">
      <alignment vertical="center"/>
    </xf>
    <xf numFmtId="176" fontId="17" fillId="0" borderId="0" xfId="0" applyNumberFormat="1" applyFont="1" applyBorder="1" applyAlignment="1">
      <alignment vertical="center"/>
    </xf>
    <xf numFmtId="0" fontId="17" fillId="0" borderId="102" xfId="0" applyFont="1" applyBorder="1" applyAlignment="1">
      <alignment vertical="center"/>
    </xf>
    <xf numFmtId="0" fontId="17" fillId="0" borderId="163" xfId="0" applyFont="1" applyBorder="1" applyAlignment="1">
      <alignment vertical="center"/>
    </xf>
    <xf numFmtId="0" fontId="17" fillId="0" borderId="44" xfId="0" applyFont="1" applyBorder="1" applyAlignment="1">
      <alignment vertical="center"/>
    </xf>
    <xf numFmtId="0" fontId="17" fillId="2" borderId="18" xfId="0" applyFont="1" applyFill="1" applyBorder="1" applyAlignment="1">
      <alignment vertical="center"/>
    </xf>
    <xf numFmtId="0" fontId="17" fillId="0" borderId="18" xfId="0" applyFont="1" applyBorder="1" applyAlignment="1">
      <alignment vertical="center"/>
    </xf>
    <xf numFmtId="0" fontId="17" fillId="0" borderId="164" xfId="0" applyFont="1" applyBorder="1" applyAlignment="1">
      <alignment vertical="center"/>
    </xf>
    <xf numFmtId="0" fontId="17" fillId="0" borderId="162" xfId="0" applyFont="1" applyBorder="1" applyAlignment="1">
      <alignment vertical="center"/>
    </xf>
    <xf numFmtId="0" fontId="17" fillId="0" borderId="109" xfId="0" applyFont="1" applyBorder="1" applyAlignment="1">
      <alignment vertical="center"/>
    </xf>
    <xf numFmtId="0" fontId="17" fillId="0" borderId="6" xfId="0" applyFont="1" applyBorder="1" applyAlignment="1">
      <alignment vertical="center"/>
    </xf>
    <xf numFmtId="0" fontId="17" fillId="0" borderId="13" xfId="0" applyFont="1" applyBorder="1" applyAlignment="1">
      <alignment vertical="center"/>
    </xf>
    <xf numFmtId="176" fontId="17" fillId="0" borderId="13" xfId="0" applyNumberFormat="1" applyFont="1" applyBorder="1" applyAlignment="1">
      <alignment vertical="center"/>
    </xf>
    <xf numFmtId="0" fontId="17" fillId="0" borderId="165" xfId="0" applyFont="1" applyBorder="1" applyAlignment="1">
      <alignment vertical="center"/>
    </xf>
    <xf numFmtId="0" fontId="17" fillId="0" borderId="166" xfId="0" applyFont="1" applyBorder="1" applyAlignment="1">
      <alignment vertical="center"/>
    </xf>
    <xf numFmtId="0" fontId="17" fillId="0" borderId="66" xfId="0" applyFont="1" applyBorder="1" applyAlignment="1">
      <alignment vertical="center"/>
    </xf>
    <xf numFmtId="0" fontId="17" fillId="0" borderId="10" xfId="0" applyFont="1" applyBorder="1" applyAlignment="1">
      <alignment vertical="center"/>
    </xf>
    <xf numFmtId="176" fontId="17" fillId="0" borderId="18" xfId="0" applyNumberFormat="1" applyFont="1" applyBorder="1" applyAlignment="1">
      <alignment vertical="center"/>
    </xf>
    <xf numFmtId="0" fontId="17" fillId="0" borderId="15" xfId="0" applyFont="1" applyBorder="1" applyAlignment="1">
      <alignment vertical="center"/>
    </xf>
    <xf numFmtId="176" fontId="17" fillId="2" borderId="13" xfId="0" applyNumberFormat="1" applyFont="1" applyFill="1" applyBorder="1" applyAlignment="1">
      <alignment vertical="center" shrinkToFit="1"/>
    </xf>
    <xf numFmtId="0" fontId="17" fillId="2" borderId="13" xfId="0" applyFont="1" applyFill="1" applyBorder="1" applyAlignment="1">
      <alignment vertical="center"/>
    </xf>
    <xf numFmtId="0" fontId="17" fillId="2" borderId="165" xfId="0" applyFont="1" applyFill="1" applyBorder="1" applyAlignment="1">
      <alignment vertical="center"/>
    </xf>
    <xf numFmtId="0" fontId="17" fillId="2" borderId="166" xfId="0" applyFont="1" applyFill="1" applyBorder="1" applyAlignment="1">
      <alignment vertical="center"/>
    </xf>
    <xf numFmtId="0" fontId="17" fillId="2" borderId="66" xfId="0" applyFont="1" applyFill="1" applyBorder="1" applyAlignment="1">
      <alignment vertical="center"/>
    </xf>
    <xf numFmtId="176" fontId="17" fillId="2" borderId="42" xfId="0" applyNumberFormat="1" applyFont="1" applyFill="1" applyBorder="1" applyAlignment="1">
      <alignment vertical="center" shrinkToFit="1"/>
    </xf>
    <xf numFmtId="0" fontId="17" fillId="2" borderId="42" xfId="0" applyFont="1" applyFill="1" applyBorder="1" applyAlignment="1">
      <alignment vertical="center"/>
    </xf>
    <xf numFmtId="0" fontId="17" fillId="2" borderId="96" xfId="0" applyFont="1" applyFill="1" applyBorder="1" applyAlignment="1">
      <alignment vertical="center"/>
    </xf>
    <xf numFmtId="0" fontId="17" fillId="2" borderId="95" xfId="0" applyFont="1" applyFill="1" applyBorder="1" applyAlignment="1">
      <alignment vertical="center"/>
    </xf>
    <xf numFmtId="0" fontId="17" fillId="2" borderId="108" xfId="0" applyFont="1" applyFill="1" applyBorder="1" applyAlignment="1">
      <alignment vertical="center"/>
    </xf>
    <xf numFmtId="0" fontId="17" fillId="0" borderId="122" xfId="0" applyFont="1" applyBorder="1" applyAlignment="1">
      <alignment vertical="center"/>
    </xf>
    <xf numFmtId="0" fontId="17" fillId="0" borderId="5" xfId="0" applyFont="1" applyBorder="1" applyAlignment="1">
      <alignment horizontal="distributed" vertical="center" wrapText="1"/>
    </xf>
    <xf numFmtId="0" fontId="17" fillId="0" borderId="6" xfId="0" applyFont="1" applyBorder="1" applyAlignment="1">
      <alignment horizontal="distributed" vertical="center" wrapText="1"/>
    </xf>
    <xf numFmtId="0" fontId="17" fillId="2" borderId="164" xfId="0" applyFont="1" applyFill="1" applyBorder="1" applyAlignment="1">
      <alignment vertical="center"/>
    </xf>
    <xf numFmtId="0" fontId="17" fillId="2" borderId="162" xfId="0" applyFont="1" applyFill="1" applyBorder="1" applyAlignment="1">
      <alignment vertical="center"/>
    </xf>
    <xf numFmtId="176" fontId="17" fillId="2" borderId="18" xfId="0" applyNumberFormat="1" applyFont="1" applyFill="1" applyBorder="1" applyAlignment="1">
      <alignment vertical="center" shrinkToFit="1"/>
    </xf>
    <xf numFmtId="0" fontId="17" fillId="0" borderId="167" xfId="0" applyFont="1" applyBorder="1" applyAlignment="1">
      <alignment vertical="center"/>
    </xf>
    <xf numFmtId="0" fontId="17" fillId="0" borderId="168" xfId="0" applyFont="1" applyBorder="1" applyAlignment="1">
      <alignment vertical="center"/>
    </xf>
    <xf numFmtId="0" fontId="17" fillId="0" borderId="168" xfId="0" applyFont="1" applyFill="1" applyBorder="1" applyAlignment="1">
      <alignment vertical="center"/>
    </xf>
    <xf numFmtId="0" fontId="17" fillId="0" borderId="18" xfId="0" applyFont="1" applyFill="1" applyBorder="1" applyAlignment="1">
      <alignment vertical="center"/>
    </xf>
    <xf numFmtId="0" fontId="17" fillId="0" borderId="164" xfId="0" applyFont="1" applyFill="1" applyBorder="1" applyAlignment="1">
      <alignment vertical="center"/>
    </xf>
    <xf numFmtId="0" fontId="17" fillId="0" borderId="162" xfId="0" applyFont="1" applyFill="1" applyBorder="1" applyAlignment="1">
      <alignment vertical="center"/>
    </xf>
    <xf numFmtId="0" fontId="17" fillId="0" borderId="167" xfId="0" applyFont="1" applyFill="1" applyBorder="1" applyAlignment="1">
      <alignment vertical="center"/>
    </xf>
    <xf numFmtId="0" fontId="17" fillId="0" borderId="13" xfId="0" applyFont="1" applyFill="1" applyBorder="1" applyAlignment="1">
      <alignment vertical="center"/>
    </xf>
    <xf numFmtId="0" fontId="17" fillId="0" borderId="165" xfId="0" applyFont="1" applyFill="1" applyBorder="1" applyAlignment="1">
      <alignment vertical="center"/>
    </xf>
    <xf numFmtId="0" fontId="17" fillId="0" borderId="166" xfId="0" applyFont="1" applyFill="1" applyBorder="1" applyAlignment="1">
      <alignment vertical="center"/>
    </xf>
    <xf numFmtId="176" fontId="17" fillId="0" borderId="42" xfId="0" applyNumberFormat="1" applyFont="1" applyBorder="1" applyAlignment="1">
      <alignment vertical="center"/>
    </xf>
    <xf numFmtId="0" fontId="17" fillId="0" borderId="42" xfId="0" applyFont="1" applyBorder="1" applyAlignment="1">
      <alignment vertical="center"/>
    </xf>
    <xf numFmtId="0" fontId="17" fillId="0" borderId="96" xfId="0" applyFont="1" applyBorder="1" applyAlignment="1">
      <alignment vertical="center"/>
    </xf>
    <xf numFmtId="0" fontId="17" fillId="0" borderId="95" xfId="0" applyFont="1" applyBorder="1" applyAlignment="1">
      <alignment vertical="center"/>
    </xf>
    <xf numFmtId="0" fontId="17" fillId="0" borderId="108" xfId="0" applyFont="1" applyBorder="1" applyAlignment="1">
      <alignment vertical="center"/>
    </xf>
    <xf numFmtId="176" fontId="17" fillId="2" borderId="0" xfId="0" applyNumberFormat="1" applyFont="1" applyFill="1" applyBorder="1" applyAlignment="1">
      <alignment vertical="center" shrinkToFit="1"/>
    </xf>
    <xf numFmtId="0" fontId="17" fillId="2" borderId="0" xfId="0" applyFont="1" applyFill="1" applyBorder="1" applyAlignment="1">
      <alignment vertical="center"/>
    </xf>
    <xf numFmtId="0" fontId="17" fillId="2" borderId="102" xfId="0" applyFont="1" applyFill="1" applyBorder="1" applyAlignment="1">
      <alignment vertical="center"/>
    </xf>
    <xf numFmtId="0" fontId="17" fillId="2" borderId="163" xfId="0" applyFont="1" applyFill="1" applyBorder="1" applyAlignment="1">
      <alignment vertical="center"/>
    </xf>
    <xf numFmtId="176" fontId="17" fillId="2" borderId="1" xfId="0" applyNumberFormat="1" applyFont="1" applyFill="1" applyBorder="1" applyAlignment="1">
      <alignment vertical="center" shrinkToFit="1"/>
    </xf>
    <xf numFmtId="0" fontId="17" fillId="2" borderId="1" xfId="0" applyFont="1" applyFill="1" applyBorder="1" applyAlignment="1">
      <alignment vertical="center"/>
    </xf>
    <xf numFmtId="0" fontId="17" fillId="2" borderId="81" xfId="0" applyFont="1" applyFill="1" applyBorder="1" applyAlignment="1">
      <alignment vertical="center"/>
    </xf>
    <xf numFmtId="0" fontId="17" fillId="2" borderId="79" xfId="0" applyFont="1" applyFill="1" applyBorder="1" applyAlignment="1">
      <alignment vertical="center"/>
    </xf>
    <xf numFmtId="0" fontId="17" fillId="2" borderId="4" xfId="0" applyFont="1" applyFill="1" applyBorder="1" applyAlignment="1">
      <alignment vertical="center"/>
    </xf>
    <xf numFmtId="0" fontId="28" fillId="0" borderId="0" xfId="0" applyFont="1" applyAlignment="1">
      <alignment vertical="center"/>
    </xf>
    <xf numFmtId="0" fontId="5" fillId="0" borderId="0" xfId="0" applyFont="1"/>
    <xf numFmtId="0" fontId="5" fillId="0" borderId="0" xfId="0" applyFont="1" applyAlignment="1">
      <alignment horizontal="right" vertical="center"/>
    </xf>
    <xf numFmtId="0" fontId="5" fillId="0" borderId="169" xfId="0" applyFont="1" applyBorder="1"/>
    <xf numFmtId="0" fontId="5" fillId="0" borderId="170" xfId="0" applyFont="1" applyBorder="1"/>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173" xfId="0" applyFont="1" applyBorder="1" applyAlignment="1">
      <alignment vertical="center" wrapText="1"/>
    </xf>
    <xf numFmtId="38" fontId="5" fillId="0" borderId="2" xfId="1" applyFont="1" applyBorder="1"/>
    <xf numFmtId="38" fontId="5" fillId="0" borderId="45" xfId="1" applyFont="1" applyBorder="1"/>
    <xf numFmtId="0" fontId="5" fillId="0" borderId="174" xfId="0" applyFont="1" applyBorder="1"/>
    <xf numFmtId="0" fontId="5" fillId="0" borderId="170" xfId="0" applyFont="1" applyBorder="1" applyAlignment="1">
      <alignment horizontal="left" vertical="center" wrapText="1"/>
    </xf>
    <xf numFmtId="0" fontId="5" fillId="0" borderId="175" xfId="0" applyFont="1" applyFill="1" applyBorder="1"/>
    <xf numFmtId="0" fontId="5" fillId="0" borderId="176" xfId="0" applyFont="1" applyBorder="1" applyAlignment="1">
      <alignment vertical="center"/>
    </xf>
    <xf numFmtId="38" fontId="5" fillId="0" borderId="108" xfId="1" applyFont="1" applyBorder="1"/>
    <xf numFmtId="38" fontId="5" fillId="0" borderId="122" xfId="1" applyFont="1" applyBorder="1"/>
    <xf numFmtId="0" fontId="5" fillId="0" borderId="177" xfId="0" applyFont="1" applyBorder="1"/>
    <xf numFmtId="0" fontId="5" fillId="0" borderId="170" xfId="0" applyFont="1" applyBorder="1" applyAlignment="1">
      <alignment horizontal="center" vertical="center"/>
    </xf>
    <xf numFmtId="38" fontId="5" fillId="2" borderId="178" xfId="1" applyFont="1" applyFill="1" applyBorder="1"/>
    <xf numFmtId="38" fontId="5" fillId="2" borderId="179" xfId="1" applyFont="1" applyFill="1" applyBorder="1"/>
    <xf numFmtId="0" fontId="5" fillId="0" borderId="175" xfId="0" applyFont="1" applyBorder="1"/>
    <xf numFmtId="0" fontId="5" fillId="0" borderId="0" xfId="0" applyFont="1" applyBorder="1" applyAlignment="1">
      <alignment horizontal="center" vertical="center"/>
    </xf>
    <xf numFmtId="0" fontId="4" fillId="0" borderId="0" xfId="0" applyFont="1" applyAlignment="1">
      <alignment vertical="center"/>
    </xf>
    <xf numFmtId="0" fontId="5" fillId="0" borderId="34" xfId="0" applyFont="1" applyBorder="1" applyAlignment="1">
      <alignment horizontal="center" vertical="center"/>
    </xf>
    <xf numFmtId="0" fontId="5" fillId="0" borderId="0" xfId="0" applyFont="1" applyBorder="1" applyAlignment="1">
      <alignment horizontal="right" vertical="center"/>
    </xf>
    <xf numFmtId="0" fontId="5" fillId="0" borderId="176" xfId="0" applyFont="1" applyBorder="1"/>
    <xf numFmtId="0" fontId="5" fillId="0" borderId="173" xfId="0" applyFont="1" applyBorder="1"/>
    <xf numFmtId="0" fontId="5" fillId="0" borderId="180" xfId="0" applyFont="1" applyBorder="1"/>
    <xf numFmtId="38" fontId="5" fillId="0" borderId="4" xfId="1" applyFont="1" applyBorder="1"/>
    <xf numFmtId="38" fontId="5" fillId="0" borderId="5" xfId="1" applyFont="1" applyBorder="1"/>
    <xf numFmtId="0" fontId="5" fillId="0" borderId="181" xfId="0" applyFont="1" applyBorder="1"/>
    <xf numFmtId="0" fontId="5" fillId="0" borderId="182" xfId="0" applyFont="1" applyBorder="1" applyAlignment="1">
      <alignment horizontal="center" vertical="center"/>
    </xf>
    <xf numFmtId="38" fontId="5" fillId="2" borderId="183" xfId="1" applyFont="1" applyFill="1" applyBorder="1"/>
    <xf numFmtId="38" fontId="5" fillId="2" borderId="184" xfId="1" applyFont="1" applyFill="1" applyBorder="1"/>
    <xf numFmtId="0" fontId="5" fillId="0" borderId="185" xfId="0" applyFont="1" applyBorder="1"/>
    <xf numFmtId="0" fontId="5" fillId="0" borderId="186" xfId="0" applyFont="1" applyBorder="1" applyAlignment="1">
      <alignment vertical="center" wrapText="1"/>
    </xf>
    <xf numFmtId="38" fontId="5" fillId="0" borderId="71" xfId="1" applyFont="1" applyBorder="1"/>
    <xf numFmtId="38" fontId="5" fillId="0" borderId="187" xfId="1" applyFont="1" applyBorder="1"/>
    <xf numFmtId="0" fontId="5" fillId="0" borderId="188" xfId="0" applyFont="1" applyBorder="1"/>
    <xf numFmtId="0" fontId="0" fillId="0" borderId="42" xfId="0" applyBorder="1" applyAlignment="1"/>
    <xf numFmtId="0" fontId="5" fillId="0" borderId="42" xfId="0" applyFont="1" applyBorder="1" applyAlignment="1"/>
    <xf numFmtId="38" fontId="7" fillId="0" borderId="121" xfId="1" applyFont="1" applyBorder="1" applyAlignment="1">
      <alignment horizontal="center"/>
    </xf>
    <xf numFmtId="0" fontId="7" fillId="0" borderId="121" xfId="0" applyFont="1" applyBorder="1" applyAlignment="1">
      <alignment horizontal="center" vertical="center"/>
    </xf>
    <xf numFmtId="185" fontId="0" fillId="0" borderId="189" xfId="0" applyNumberFormat="1" applyBorder="1" applyAlignment="1">
      <alignment horizontal="center" vertical="center"/>
    </xf>
    <xf numFmtId="185" fontId="0" fillId="0" borderId="42" xfId="0" applyNumberFormat="1" applyBorder="1" applyAlignment="1">
      <alignment horizontal="center" vertical="center"/>
    </xf>
    <xf numFmtId="188" fontId="0" fillId="0" borderId="122" xfId="0" applyNumberFormat="1" applyBorder="1" applyAlignment="1">
      <alignment vertical="center"/>
    </xf>
    <xf numFmtId="188" fontId="1" fillId="0" borderId="122" xfId="3" applyNumberFormat="1" applyFont="1" applyFill="1" applyBorder="1" applyAlignment="1">
      <alignment vertical="center"/>
    </xf>
    <xf numFmtId="185" fontId="0" fillId="0" borderId="47" xfId="0" applyNumberFormat="1" applyBorder="1" applyAlignment="1">
      <alignment horizontal="center" vertical="center"/>
    </xf>
    <xf numFmtId="188" fontId="0" fillId="0" borderId="45" xfId="0" applyNumberFormat="1" applyBorder="1" applyAlignment="1">
      <alignment vertical="center"/>
    </xf>
    <xf numFmtId="188" fontId="1" fillId="0" borderId="45" xfId="3" applyNumberFormat="1" applyFont="1" applyFill="1" applyBorder="1" applyAlignment="1">
      <alignment vertical="center"/>
    </xf>
    <xf numFmtId="185" fontId="0" fillId="0" borderId="0" xfId="0" applyNumberFormat="1" applyBorder="1" applyAlignment="1">
      <alignment horizontal="center" vertical="center"/>
    </xf>
    <xf numFmtId="185" fontId="0" fillId="0" borderId="1" xfId="0" applyNumberFormat="1" applyBorder="1" applyAlignment="1">
      <alignment horizontal="center" vertical="center"/>
    </xf>
    <xf numFmtId="188" fontId="1" fillId="0" borderId="5" xfId="3" applyNumberFormat="1" applyFont="1" applyFill="1" applyBorder="1" applyAlignment="1">
      <alignment vertical="center"/>
    </xf>
    <xf numFmtId="185" fontId="0" fillId="0" borderId="190" xfId="0" applyNumberFormat="1" applyBorder="1" applyAlignment="1">
      <alignment horizontal="left" vertical="center" wrapText="1" shrinkToFit="1"/>
    </xf>
    <xf numFmtId="0" fontId="0" fillId="0" borderId="190" xfId="0" applyBorder="1" applyAlignment="1">
      <alignment vertical="center" wrapText="1"/>
    </xf>
    <xf numFmtId="185" fontId="0" fillId="0" borderId="190" xfId="0" applyNumberFormat="1" applyBorder="1" applyAlignment="1">
      <alignment vertical="center" wrapText="1" shrinkToFit="1"/>
    </xf>
    <xf numFmtId="185" fontId="0" fillId="0" borderId="191" xfId="0" applyNumberFormat="1" applyBorder="1" applyAlignment="1">
      <alignment horizontal="center" vertical="center"/>
    </xf>
    <xf numFmtId="188" fontId="0" fillId="0" borderId="172" xfId="0" applyNumberFormat="1" applyBorder="1" applyAlignment="1">
      <alignment vertical="center"/>
    </xf>
    <xf numFmtId="0" fontId="0" fillId="0" borderId="191" xfId="0" applyBorder="1" applyAlignment="1">
      <alignment horizontal="center" vertical="center"/>
    </xf>
    <xf numFmtId="188" fontId="0" fillId="4" borderId="192" xfId="0" applyNumberFormat="1" applyFill="1" applyBorder="1" applyAlignment="1">
      <alignment vertical="center"/>
    </xf>
    <xf numFmtId="188" fontId="0" fillId="4" borderId="193" xfId="0" applyNumberFormat="1" applyFill="1" applyBorder="1" applyAlignment="1">
      <alignment vertical="center"/>
    </xf>
    <xf numFmtId="188" fontId="0" fillId="4" borderId="194" xfId="0" applyNumberFormat="1" applyFill="1" applyBorder="1" applyAlignment="1">
      <alignment vertical="center"/>
    </xf>
    <xf numFmtId="188" fontId="1" fillId="0" borderId="172" xfId="3" applyNumberFormat="1" applyFont="1" applyFill="1" applyBorder="1" applyAlignment="1">
      <alignment vertical="center"/>
    </xf>
    <xf numFmtId="180" fontId="20" fillId="5" borderId="98" xfId="0" applyNumberFormat="1" applyFont="1" applyFill="1" applyBorder="1" applyAlignment="1">
      <alignment vertical="center" shrinkToFit="1"/>
    </xf>
    <xf numFmtId="188" fontId="0" fillId="5" borderId="45" xfId="0" applyNumberFormat="1" applyFill="1" applyBorder="1" applyAlignment="1">
      <alignment vertical="center"/>
    </xf>
    <xf numFmtId="188" fontId="1" fillId="5" borderId="5" xfId="3" applyNumberFormat="1" applyFont="1" applyFill="1" applyBorder="1" applyAlignment="1">
      <alignment vertical="center"/>
    </xf>
    <xf numFmtId="188" fontId="0" fillId="5" borderId="122" xfId="0" applyNumberFormat="1" applyFill="1" applyBorder="1" applyAlignment="1">
      <alignment vertical="center"/>
    </xf>
    <xf numFmtId="188" fontId="0" fillId="5" borderId="192" xfId="0" applyNumberFormat="1" applyFill="1" applyBorder="1" applyAlignment="1">
      <alignment vertical="center"/>
    </xf>
    <xf numFmtId="189" fontId="0" fillId="5" borderId="195" xfId="0" applyNumberFormat="1" applyFill="1" applyBorder="1" applyAlignment="1">
      <alignment horizontal="center" vertical="center"/>
    </xf>
    <xf numFmtId="0" fontId="0" fillId="0" borderId="0" xfId="0" applyAlignment="1">
      <alignment horizontal="right"/>
    </xf>
    <xf numFmtId="177" fontId="10" fillId="2" borderId="66" xfId="0" applyNumberFormat="1" applyFont="1" applyFill="1" applyBorder="1" applyAlignment="1">
      <alignment horizontal="center" vertical="center"/>
    </xf>
    <xf numFmtId="177" fontId="10" fillId="2" borderId="109" xfId="0" applyNumberFormat="1" applyFont="1" applyFill="1" applyBorder="1" applyAlignment="1">
      <alignment horizontal="center" vertical="center"/>
    </xf>
    <xf numFmtId="177" fontId="10" fillId="2" borderId="44" xfId="0" applyNumberFormat="1" applyFont="1" applyFill="1" applyBorder="1" applyAlignment="1">
      <alignment horizontal="center" vertical="center"/>
    </xf>
    <xf numFmtId="177" fontId="10" fillId="2" borderId="119" xfId="0" applyNumberFormat="1" applyFont="1" applyFill="1" applyBorder="1" applyAlignment="1">
      <alignment horizontal="center" vertical="center"/>
    </xf>
    <xf numFmtId="177" fontId="10" fillId="2" borderId="73" xfId="0" applyNumberFormat="1" applyFont="1" applyFill="1" applyBorder="1" applyAlignment="1">
      <alignment horizontal="center" vertical="center"/>
    </xf>
    <xf numFmtId="188" fontId="0" fillId="4" borderId="2" xfId="0" applyNumberFormat="1" applyFill="1" applyBorder="1" applyAlignment="1">
      <alignment vertical="center"/>
    </xf>
    <xf numFmtId="188" fontId="0" fillId="4" borderId="4" xfId="0" applyNumberFormat="1" applyFill="1" applyBorder="1" applyAlignment="1">
      <alignment vertical="center"/>
    </xf>
    <xf numFmtId="188" fontId="0" fillId="5" borderId="4" xfId="0" applyNumberFormat="1" applyFill="1" applyBorder="1" applyAlignment="1">
      <alignment vertical="center"/>
    </xf>
    <xf numFmtId="188" fontId="0" fillId="4" borderId="171" xfId="0" applyNumberFormat="1" applyFill="1" applyBorder="1" applyAlignment="1">
      <alignment vertical="center"/>
    </xf>
    <xf numFmtId="188" fontId="0" fillId="5" borderId="196" xfId="0" applyNumberFormat="1" applyFill="1" applyBorder="1" applyAlignment="1">
      <alignment vertical="center"/>
    </xf>
    <xf numFmtId="188" fontId="0" fillId="5" borderId="2" xfId="0" applyNumberFormat="1" applyFill="1" applyBorder="1" applyAlignment="1">
      <alignment vertical="center"/>
    </xf>
    <xf numFmtId="188" fontId="0" fillId="5" borderId="194" xfId="0" applyNumberFormat="1" applyFill="1" applyBorder="1" applyAlignment="1">
      <alignment vertical="center"/>
    </xf>
    <xf numFmtId="188" fontId="0" fillId="5" borderId="5" xfId="0" applyNumberFormat="1" applyFill="1" applyBorder="1" applyAlignment="1">
      <alignment vertical="center"/>
    </xf>
    <xf numFmtId="0" fontId="0" fillId="0" borderId="0" xfId="0" applyAlignment="1">
      <alignment horizontal="center" vertical="center"/>
    </xf>
    <xf numFmtId="0" fontId="0" fillId="0" borderId="0" xfId="0" applyAlignment="1">
      <alignment vertical="center"/>
    </xf>
    <xf numFmtId="0" fontId="0" fillId="0" borderId="199" xfId="0" applyBorder="1" applyAlignment="1">
      <alignment horizontal="center" vertical="center"/>
    </xf>
    <xf numFmtId="0" fontId="0" fillId="0" borderId="200" xfId="0" applyBorder="1" applyAlignment="1">
      <alignment horizontal="center" vertical="center"/>
    </xf>
    <xf numFmtId="0" fontId="0" fillId="0" borderId="176" xfId="0" applyBorder="1" applyAlignment="1">
      <alignment vertical="center"/>
    </xf>
    <xf numFmtId="0" fontId="0" fillId="0" borderId="173" xfId="0" applyBorder="1" applyAlignment="1">
      <alignment vertical="center"/>
    </xf>
    <xf numFmtId="0" fontId="0" fillId="0" borderId="186" xfId="0" applyBorder="1" applyAlignment="1">
      <alignment vertical="center"/>
    </xf>
    <xf numFmtId="0" fontId="0" fillId="0" borderId="170" xfId="0" applyBorder="1" applyAlignment="1">
      <alignment horizontal="center" vertical="center"/>
    </xf>
    <xf numFmtId="38" fontId="0" fillId="0" borderId="108" xfId="1" applyFont="1" applyBorder="1" applyAlignment="1">
      <alignment vertical="center"/>
    </xf>
    <xf numFmtId="38" fontId="0" fillId="0" borderId="122" xfId="1" applyFont="1" applyBorder="1" applyAlignment="1">
      <alignment vertical="center"/>
    </xf>
    <xf numFmtId="38" fontId="0" fillId="0" borderId="177" xfId="1" applyFont="1" applyBorder="1" applyAlignment="1">
      <alignment vertical="center"/>
    </xf>
    <xf numFmtId="38" fontId="0" fillId="0" borderId="2" xfId="1" applyFont="1" applyBorder="1" applyAlignment="1">
      <alignment vertical="center"/>
    </xf>
    <xf numFmtId="38" fontId="0" fillId="0" borderId="45" xfId="1" applyFont="1" applyBorder="1" applyAlignment="1">
      <alignment vertical="center"/>
    </xf>
    <xf numFmtId="38" fontId="0" fillId="0" borderId="174" xfId="1" applyFont="1" applyBorder="1" applyAlignment="1">
      <alignment vertical="center"/>
    </xf>
    <xf numFmtId="38" fontId="0" fillId="0" borderId="71" xfId="1" applyFont="1" applyBorder="1" applyAlignment="1">
      <alignment vertical="center"/>
    </xf>
    <xf numFmtId="38" fontId="0" fillId="0" borderId="187" xfId="1" applyFont="1" applyBorder="1" applyAlignment="1">
      <alignment vertical="center"/>
    </xf>
    <xf numFmtId="38" fontId="0" fillId="0" borderId="188" xfId="1" applyFont="1" applyBorder="1" applyAlignment="1">
      <alignment vertical="center"/>
    </xf>
    <xf numFmtId="38" fontId="0" fillId="0" borderId="175" xfId="1" applyFont="1" applyBorder="1" applyAlignment="1">
      <alignment vertical="center"/>
    </xf>
    <xf numFmtId="38" fontId="5" fillId="5" borderId="178" xfId="1" applyFont="1" applyFill="1" applyBorder="1"/>
    <xf numFmtId="38" fontId="1" fillId="5" borderId="178" xfId="1" applyFont="1" applyFill="1" applyBorder="1" applyAlignment="1">
      <alignment vertical="center"/>
    </xf>
    <xf numFmtId="38" fontId="1" fillId="5" borderId="179" xfId="1" applyFont="1" applyFill="1" applyBorder="1" applyAlignment="1">
      <alignment vertical="center"/>
    </xf>
    <xf numFmtId="0" fontId="0" fillId="0" borderId="0" xfId="0" applyAlignment="1">
      <alignment horizontal="right" vertical="center"/>
    </xf>
    <xf numFmtId="188" fontId="0" fillId="5" borderId="44" xfId="0" applyNumberFormat="1" applyFill="1" applyBorder="1" applyAlignment="1">
      <alignment vertical="center"/>
    </xf>
    <xf numFmtId="188" fontId="1" fillId="5" borderId="6" xfId="3" applyNumberFormat="1" applyFont="1" applyFill="1" applyBorder="1" applyAlignment="1">
      <alignment vertical="center"/>
    </xf>
    <xf numFmtId="188" fontId="1" fillId="0" borderId="201" xfId="3" applyNumberFormat="1" applyFont="1" applyFill="1" applyBorder="1" applyAlignment="1">
      <alignment vertical="center"/>
    </xf>
    <xf numFmtId="188" fontId="1" fillId="0" borderId="202" xfId="3" applyNumberFormat="1" applyFont="1" applyFill="1" applyBorder="1" applyAlignment="1">
      <alignment vertical="center"/>
    </xf>
    <xf numFmtId="188" fontId="1" fillId="5" borderId="36" xfId="3" applyNumberFormat="1" applyFont="1" applyFill="1" applyBorder="1" applyAlignment="1">
      <alignment vertical="center"/>
    </xf>
    <xf numFmtId="188" fontId="1" fillId="5" borderId="41" xfId="3" applyNumberFormat="1" applyFont="1" applyFill="1" applyBorder="1" applyAlignment="1">
      <alignment vertical="center"/>
    </xf>
    <xf numFmtId="188" fontId="1" fillId="0" borderId="41" xfId="3" applyNumberFormat="1" applyFont="1" applyFill="1" applyBorder="1" applyAlignment="1">
      <alignment vertical="center"/>
    </xf>
    <xf numFmtId="188" fontId="1" fillId="0" borderId="203" xfId="3" applyNumberFormat="1" applyFont="1" applyFill="1" applyBorder="1" applyAlignment="1">
      <alignment vertical="center"/>
    </xf>
    <xf numFmtId="188" fontId="0" fillId="5" borderId="201" xfId="0" applyNumberFormat="1" applyFill="1" applyBorder="1" applyAlignment="1">
      <alignment vertical="center"/>
    </xf>
    <xf numFmtId="188" fontId="0" fillId="5" borderId="202" xfId="0" applyNumberFormat="1" applyFill="1" applyBorder="1" applyAlignment="1">
      <alignment vertical="center"/>
    </xf>
    <xf numFmtId="188" fontId="0" fillId="0" borderId="203" xfId="0" applyNumberFormat="1" applyBorder="1" applyAlignment="1">
      <alignment vertical="center"/>
    </xf>
    <xf numFmtId="189" fontId="0" fillId="5" borderId="204" xfId="0" applyNumberFormat="1" applyFill="1" applyBorder="1" applyAlignment="1">
      <alignment horizontal="center" vertical="center"/>
    </xf>
    <xf numFmtId="0" fontId="17" fillId="0" borderId="0" xfId="0" applyFont="1" applyFill="1" applyAlignment="1">
      <alignment vertical="center"/>
    </xf>
    <xf numFmtId="0" fontId="17" fillId="0" borderId="0" xfId="0" applyFont="1" applyFill="1" applyBorder="1" applyAlignment="1">
      <alignment vertical="center"/>
    </xf>
    <xf numFmtId="0" fontId="17" fillId="0" borderId="42" xfId="0" applyFont="1" applyFill="1" applyBorder="1" applyAlignment="1">
      <alignment vertical="center"/>
    </xf>
    <xf numFmtId="0" fontId="17" fillId="0" borderId="109" xfId="0" applyFont="1" applyFill="1" applyBorder="1" applyAlignment="1">
      <alignment vertical="center"/>
    </xf>
    <xf numFmtId="0" fontId="17" fillId="0" borderId="66" xfId="0" applyFont="1" applyFill="1" applyBorder="1" applyAlignment="1">
      <alignment vertical="center"/>
    </xf>
    <xf numFmtId="0" fontId="17" fillId="0" borderId="44" xfId="0" applyFont="1" applyFill="1" applyBorder="1" applyAlignment="1">
      <alignment vertical="center"/>
    </xf>
    <xf numFmtId="0" fontId="10" fillId="0" borderId="57" xfId="0" applyFont="1" applyFill="1" applyBorder="1" applyAlignment="1">
      <alignment horizontal="center" vertical="center" shrinkToFit="1"/>
    </xf>
    <xf numFmtId="0" fontId="10" fillId="0" borderId="107"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0" fillId="0" borderId="57" xfId="0" applyFont="1" applyFill="1" applyBorder="1" applyAlignment="1">
      <alignment horizontal="center" vertical="center" wrapText="1" shrinkToFit="1"/>
    </xf>
    <xf numFmtId="0" fontId="10" fillId="0" borderId="12" xfId="0" applyFont="1" applyFill="1" applyBorder="1" applyAlignment="1">
      <alignment horizontal="center" vertical="center" shrinkToFit="1"/>
    </xf>
    <xf numFmtId="0" fontId="10" fillId="0" borderId="52" xfId="0" applyFont="1" applyFill="1" applyBorder="1" applyAlignment="1">
      <alignment vertical="center" shrinkToFit="1"/>
    </xf>
    <xf numFmtId="0" fontId="10" fillId="0" borderId="107" xfId="0" applyFont="1" applyFill="1" applyBorder="1" applyAlignment="1">
      <alignment vertical="center" shrinkToFit="1"/>
    </xf>
    <xf numFmtId="0" fontId="10" fillId="0" borderId="57" xfId="0" applyFont="1" applyFill="1" applyBorder="1" applyAlignment="1">
      <alignment vertical="center" shrinkToFit="1"/>
    </xf>
    <xf numFmtId="0" fontId="5" fillId="0" borderId="180" xfId="0" applyFont="1" applyFill="1" applyBorder="1" applyAlignment="1">
      <alignment vertical="center" wrapText="1"/>
    </xf>
    <xf numFmtId="38" fontId="3" fillId="6" borderId="45" xfId="1" applyFont="1" applyFill="1" applyBorder="1" applyAlignment="1">
      <alignment vertical="center" wrapText="1"/>
    </xf>
    <xf numFmtId="38" fontId="3" fillId="6" borderId="5" xfId="1" applyFont="1" applyFill="1" applyBorder="1" applyAlignment="1">
      <alignment vertical="center" wrapText="1"/>
    </xf>
    <xf numFmtId="38" fontId="3" fillId="6" borderId="135" xfId="1" applyFont="1" applyFill="1" applyBorder="1" applyAlignment="1">
      <alignment vertical="center" wrapText="1"/>
    </xf>
    <xf numFmtId="38" fontId="3" fillId="6" borderId="140" xfId="1" applyFont="1" applyFill="1" applyBorder="1" applyAlignment="1">
      <alignment vertical="center" wrapText="1"/>
    </xf>
    <xf numFmtId="180" fontId="0" fillId="7" borderId="98" xfId="0" applyNumberFormat="1" applyFont="1" applyFill="1" applyBorder="1" applyAlignment="1">
      <alignment vertical="center" shrinkToFit="1"/>
    </xf>
    <xf numFmtId="179" fontId="0" fillId="7" borderId="28" xfId="0" applyNumberFormat="1" applyFont="1" applyFill="1" applyBorder="1" applyAlignment="1">
      <alignment horizontal="center" vertical="center" shrinkToFit="1"/>
    </xf>
    <xf numFmtId="0" fontId="10" fillId="0" borderId="0" xfId="0" applyFont="1" applyFill="1" applyBorder="1" applyAlignment="1">
      <alignment horizontal="left" vertical="center" wrapText="1"/>
    </xf>
    <xf numFmtId="38" fontId="1" fillId="0" borderId="23" xfId="0" applyNumberFormat="1" applyFont="1" applyFill="1" applyBorder="1" applyAlignment="1">
      <alignment horizontal="right" vertical="center" shrinkToFit="1"/>
    </xf>
    <xf numFmtId="176" fontId="10" fillId="0" borderId="55" xfId="0" applyNumberFormat="1" applyFont="1" applyFill="1" applyBorder="1" applyAlignment="1">
      <alignment vertical="center"/>
    </xf>
    <xf numFmtId="176" fontId="3" fillId="7" borderId="56" xfId="0" applyNumberFormat="1" applyFont="1" applyFill="1" applyBorder="1" applyAlignment="1">
      <alignment vertical="center"/>
    </xf>
    <xf numFmtId="180" fontId="1" fillId="8" borderId="97" xfId="0" applyNumberFormat="1" applyFont="1" applyFill="1" applyBorder="1" applyAlignment="1">
      <alignment vertical="center" shrinkToFit="1"/>
    </xf>
    <xf numFmtId="180" fontId="1" fillId="8" borderId="98" xfId="0" applyNumberFormat="1" applyFont="1" applyFill="1" applyBorder="1" applyAlignment="1">
      <alignment vertical="center" shrinkToFit="1"/>
    </xf>
    <xf numFmtId="180" fontId="1" fillId="8" borderId="122" xfId="0" applyNumberFormat="1" applyFont="1" applyFill="1" applyBorder="1" applyAlignment="1">
      <alignment vertical="center" shrinkToFit="1"/>
    </xf>
    <xf numFmtId="176" fontId="3" fillId="8" borderId="45" xfId="0" applyNumberFormat="1" applyFont="1" applyFill="1" applyBorder="1" applyAlignment="1">
      <alignment horizontal="right" vertical="center" wrapText="1"/>
    </xf>
    <xf numFmtId="176" fontId="3" fillId="8" borderId="64" xfId="0" applyNumberFormat="1" applyFont="1" applyFill="1" applyBorder="1" applyAlignment="1">
      <alignment horizontal="right" vertical="center" wrapText="1"/>
    </xf>
    <xf numFmtId="176" fontId="3" fillId="8" borderId="93" xfId="0" applyNumberFormat="1" applyFont="1" applyFill="1" applyBorder="1" applyAlignment="1">
      <alignment horizontal="right" vertical="center" wrapText="1"/>
    </xf>
    <xf numFmtId="176" fontId="3" fillId="8" borderId="63" xfId="0" applyNumberFormat="1" applyFont="1" applyFill="1" applyBorder="1" applyAlignment="1">
      <alignment horizontal="right" vertical="center" wrapText="1"/>
    </xf>
    <xf numFmtId="176" fontId="3" fillId="8" borderId="122" xfId="0" applyNumberFormat="1" applyFont="1" applyFill="1" applyBorder="1" applyAlignment="1">
      <alignment horizontal="right" vertical="center" wrapText="1"/>
    </xf>
    <xf numFmtId="176" fontId="3" fillId="8" borderId="97" xfId="0" applyNumberFormat="1" applyFont="1" applyFill="1" applyBorder="1" applyAlignment="1">
      <alignment horizontal="right" vertical="center" wrapText="1"/>
    </xf>
    <xf numFmtId="176" fontId="3" fillId="8" borderId="125" xfId="0" applyNumberFormat="1" applyFont="1" applyFill="1" applyBorder="1" applyAlignment="1">
      <alignment horizontal="right" vertical="center" wrapText="1"/>
    </xf>
    <xf numFmtId="178" fontId="5" fillId="7" borderId="2" xfId="1" applyNumberFormat="1" applyFont="1" applyFill="1" applyBorder="1"/>
    <xf numFmtId="178" fontId="5" fillId="7" borderId="45" xfId="1" applyNumberFormat="1" applyFont="1" applyFill="1" applyBorder="1"/>
    <xf numFmtId="38" fontId="5" fillId="7" borderId="178" xfId="1" applyFont="1" applyFill="1" applyBorder="1"/>
    <xf numFmtId="38" fontId="5" fillId="7" borderId="179" xfId="1" applyFont="1" applyFill="1" applyBorder="1"/>
    <xf numFmtId="38" fontId="5" fillId="7" borderId="2" xfId="1" applyFont="1" applyFill="1" applyBorder="1"/>
    <xf numFmtId="38" fontId="5" fillId="7" borderId="45" xfId="1" applyFont="1" applyFill="1" applyBorder="1"/>
    <xf numFmtId="38" fontId="3" fillId="0" borderId="10" xfId="1" applyFont="1" applyBorder="1" applyAlignment="1">
      <alignment vertical="center" wrapText="1"/>
    </xf>
    <xf numFmtId="38" fontId="3" fillId="0" borderId="205" xfId="1" applyFont="1" applyBorder="1" applyAlignment="1">
      <alignment vertical="center" wrapText="1"/>
    </xf>
    <xf numFmtId="38" fontId="3" fillId="0" borderId="206" xfId="1" applyFont="1" applyBorder="1" applyAlignment="1">
      <alignment vertical="center" wrapText="1"/>
    </xf>
    <xf numFmtId="0" fontId="17" fillId="0" borderId="95" xfId="0" applyFont="1" applyFill="1" applyBorder="1" applyAlignment="1">
      <alignment vertical="center"/>
    </xf>
    <xf numFmtId="0" fontId="17" fillId="0" borderId="96" xfId="0" applyFont="1" applyFill="1" applyBorder="1" applyAlignment="1">
      <alignment vertical="center"/>
    </xf>
    <xf numFmtId="0" fontId="17" fillId="7" borderId="18" xfId="0" applyFont="1" applyFill="1" applyBorder="1" applyAlignment="1">
      <alignment vertical="center"/>
    </xf>
    <xf numFmtId="176" fontId="10" fillId="0" borderId="18" xfId="0" applyNumberFormat="1" applyFont="1" applyBorder="1" applyAlignment="1">
      <alignment horizontal="right" vertical="center"/>
    </xf>
    <xf numFmtId="176" fontId="10" fillId="0" borderId="22" xfId="0" applyNumberFormat="1" applyFont="1" applyBorder="1" applyAlignment="1">
      <alignment horizontal="right" vertical="center"/>
    </xf>
    <xf numFmtId="0" fontId="10" fillId="0" borderId="18" xfId="0" applyFont="1" applyBorder="1" applyAlignment="1">
      <alignment horizontal="right" vertical="center"/>
    </xf>
    <xf numFmtId="193" fontId="10" fillId="7" borderId="13" xfId="0" applyNumberFormat="1" applyFont="1" applyFill="1" applyBorder="1" applyAlignment="1">
      <alignment horizontal="center" vertical="center"/>
    </xf>
    <xf numFmtId="193" fontId="10" fillId="7" borderId="0" xfId="0" applyNumberFormat="1" applyFont="1" applyFill="1" applyBorder="1" applyAlignment="1">
      <alignment horizontal="center" vertical="center"/>
    </xf>
    <xf numFmtId="193" fontId="10" fillId="7" borderId="29" xfId="0" applyNumberFormat="1" applyFont="1" applyFill="1" applyBorder="1" applyAlignment="1">
      <alignment horizontal="center" vertical="center"/>
    </xf>
    <xf numFmtId="176" fontId="10" fillId="7" borderId="0" xfId="0" applyNumberFormat="1" applyFont="1" applyFill="1" applyBorder="1" applyAlignment="1">
      <alignment horizontal="right" vertical="center"/>
    </xf>
    <xf numFmtId="176" fontId="10" fillId="7" borderId="18" xfId="0" applyNumberFormat="1" applyFont="1" applyFill="1" applyBorder="1" applyAlignment="1">
      <alignment horizontal="right" vertical="center"/>
    </xf>
    <xf numFmtId="176" fontId="10" fillId="7" borderId="22" xfId="0" applyNumberFormat="1" applyFont="1" applyFill="1" applyBorder="1" applyAlignment="1">
      <alignment horizontal="right" vertical="center"/>
    </xf>
    <xf numFmtId="0" fontId="3" fillId="0" borderId="144" xfId="0" applyFont="1" applyBorder="1" applyAlignment="1">
      <alignment wrapText="1"/>
    </xf>
    <xf numFmtId="176" fontId="3" fillId="7" borderId="45" xfId="0" applyNumberFormat="1" applyFont="1" applyFill="1" applyBorder="1"/>
    <xf numFmtId="0" fontId="3" fillId="0" borderId="45" xfId="0" applyFont="1" applyBorder="1" applyAlignment="1">
      <alignment horizontal="center" shrinkToFit="1"/>
    </xf>
    <xf numFmtId="38" fontId="3" fillId="7" borderId="45" xfId="1" applyFont="1" applyFill="1" applyBorder="1" applyAlignment="1">
      <alignment wrapText="1"/>
    </xf>
    <xf numFmtId="0" fontId="3" fillId="7" borderId="45" xfId="0" applyFont="1" applyFill="1" applyBorder="1"/>
    <xf numFmtId="0" fontId="3" fillId="7" borderId="45" xfId="0" applyFont="1" applyFill="1" applyBorder="1" applyAlignment="1">
      <alignment wrapText="1"/>
    </xf>
    <xf numFmtId="38" fontId="3" fillId="7" borderId="45" xfId="0" applyNumberFormat="1" applyFont="1" applyFill="1" applyBorder="1"/>
    <xf numFmtId="188" fontId="0" fillId="4" borderId="108" xfId="0" applyNumberFormat="1" applyFill="1" applyBorder="1" applyAlignment="1">
      <alignment vertical="center"/>
    </xf>
    <xf numFmtId="0" fontId="3" fillId="0" borderId="207" xfId="0" applyFont="1" applyBorder="1" applyAlignment="1">
      <alignment vertical="center"/>
    </xf>
    <xf numFmtId="0" fontId="24" fillId="0" borderId="0" xfId="0" applyFont="1" applyAlignment="1">
      <alignment horizontal="right" vertical="center"/>
    </xf>
    <xf numFmtId="0" fontId="24" fillId="0" borderId="207" xfId="0" applyFont="1" applyBorder="1" applyAlignment="1">
      <alignment vertical="center"/>
    </xf>
    <xf numFmtId="191" fontId="3" fillId="9" borderId="207" xfId="1" applyNumberFormat="1" applyFont="1" applyFill="1" applyBorder="1" applyAlignment="1">
      <alignment vertical="center"/>
    </xf>
    <xf numFmtId="176" fontId="1" fillId="0" borderId="208" xfId="0" applyNumberFormat="1" applyFont="1" applyFill="1" applyBorder="1" applyAlignment="1" applyProtection="1">
      <alignment vertical="center" shrinkToFit="1"/>
      <protection locked="0"/>
    </xf>
    <xf numFmtId="176" fontId="1" fillId="7" borderId="24" xfId="0" applyNumberFormat="1" applyFont="1" applyFill="1" applyBorder="1" applyAlignment="1" applyProtection="1">
      <alignment vertical="center" shrinkToFit="1"/>
      <protection locked="0"/>
    </xf>
    <xf numFmtId="38" fontId="1" fillId="0" borderId="133" xfId="0" applyNumberFormat="1" applyFont="1" applyFill="1" applyBorder="1" applyAlignment="1" applyProtection="1">
      <alignment horizontal="right" vertical="center" shrinkToFit="1"/>
      <protection locked="0"/>
    </xf>
    <xf numFmtId="38" fontId="1" fillId="0" borderId="134" xfId="0" applyNumberFormat="1" applyFont="1" applyFill="1" applyBorder="1" applyAlignment="1">
      <alignment horizontal="right" vertical="center" shrinkToFit="1"/>
    </xf>
    <xf numFmtId="38" fontId="1" fillId="0" borderId="133" xfId="1" applyFont="1" applyFill="1" applyBorder="1" applyAlignment="1">
      <alignment horizontal="right" vertical="center" shrinkToFit="1"/>
    </xf>
    <xf numFmtId="176" fontId="1" fillId="2" borderId="209" xfId="0" applyNumberFormat="1" applyFont="1" applyFill="1" applyBorder="1" applyAlignment="1">
      <alignment horizontal="right" vertical="center" shrinkToFit="1"/>
    </xf>
    <xf numFmtId="38" fontId="1" fillId="2" borderId="134" xfId="1" applyFont="1" applyFill="1" applyBorder="1" applyAlignment="1" applyProtection="1">
      <alignment horizontal="right" vertical="center" shrinkToFit="1"/>
      <protection locked="0"/>
    </xf>
    <xf numFmtId="38" fontId="1" fillId="0" borderId="208" xfId="0" applyNumberFormat="1" applyFont="1" applyFill="1" applyBorder="1" applyAlignment="1" applyProtection="1">
      <alignment horizontal="right" vertical="center" shrinkToFit="1"/>
      <protection locked="0"/>
    </xf>
    <xf numFmtId="176" fontId="1" fillId="2" borderId="210" xfId="0" applyNumberFormat="1" applyFont="1" applyFill="1" applyBorder="1" applyAlignment="1">
      <alignment horizontal="right" vertical="center" shrinkToFit="1"/>
    </xf>
    <xf numFmtId="38" fontId="1" fillId="0" borderId="208" xfId="1" applyFont="1" applyFill="1" applyBorder="1" applyAlignment="1">
      <alignment horizontal="right" vertical="center" shrinkToFit="1"/>
    </xf>
    <xf numFmtId="38" fontId="1" fillId="2" borderId="211" xfId="1" applyFont="1" applyFill="1" applyBorder="1" applyAlignment="1" applyProtection="1">
      <alignment horizontal="right" vertical="center" shrinkToFit="1"/>
      <protection locked="0"/>
    </xf>
    <xf numFmtId="38" fontId="3" fillId="10" borderId="45" xfId="1" applyFont="1" applyFill="1" applyBorder="1" applyAlignment="1">
      <alignment vertical="center" wrapText="1"/>
    </xf>
    <xf numFmtId="38" fontId="3" fillId="10" borderId="5" xfId="1" applyFont="1" applyFill="1" applyBorder="1" applyAlignment="1">
      <alignment vertical="center" wrapText="1"/>
    </xf>
    <xf numFmtId="38" fontId="3" fillId="10" borderId="135" xfId="1" applyFont="1" applyFill="1" applyBorder="1" applyAlignment="1">
      <alignment vertical="center" wrapText="1"/>
    </xf>
    <xf numFmtId="38" fontId="3" fillId="10" borderId="140" xfId="1" applyFont="1" applyFill="1" applyBorder="1" applyAlignment="1">
      <alignment vertical="center" wrapText="1"/>
    </xf>
    <xf numFmtId="38" fontId="3" fillId="7" borderId="135" xfId="1" applyFont="1" applyFill="1" applyBorder="1" applyAlignment="1">
      <alignment vertical="center" wrapText="1"/>
    </xf>
    <xf numFmtId="49" fontId="10" fillId="0" borderId="12" xfId="0" applyNumberFormat="1" applyFont="1" applyFill="1" applyBorder="1" applyAlignment="1">
      <alignment horizontal="center" vertical="center" shrinkToFit="1"/>
    </xf>
    <xf numFmtId="176" fontId="5" fillId="0" borderId="212" xfId="0" applyNumberFormat="1" applyFont="1" applyFill="1" applyBorder="1" applyAlignment="1" applyProtection="1">
      <alignment vertical="center" shrinkToFit="1"/>
      <protection locked="0"/>
    </xf>
    <xf numFmtId="176" fontId="1" fillId="0" borderId="213" xfId="0" applyNumberFormat="1" applyFont="1" applyFill="1" applyBorder="1" applyAlignment="1" applyProtection="1">
      <alignment vertical="center" shrinkToFit="1"/>
      <protection locked="0"/>
    </xf>
    <xf numFmtId="0" fontId="10" fillId="0" borderId="0" xfId="0" applyFont="1" applyAlignment="1">
      <alignment vertical="center" wrapText="1"/>
    </xf>
    <xf numFmtId="0" fontId="10" fillId="0" borderId="0" xfId="0" applyFont="1" applyFill="1" applyAlignment="1">
      <alignment vertical="center"/>
    </xf>
    <xf numFmtId="0" fontId="20" fillId="0" borderId="0" xfId="0" applyFont="1" applyFill="1" applyAlignment="1">
      <alignment vertical="center"/>
    </xf>
    <xf numFmtId="176" fontId="20" fillId="0" borderId="0" xfId="0" applyNumberFormat="1" applyFont="1" applyFill="1" applyAlignment="1">
      <alignment vertical="center"/>
    </xf>
    <xf numFmtId="176" fontId="10" fillId="11" borderId="214" xfId="0" applyNumberFormat="1" applyFont="1" applyFill="1" applyBorder="1" applyAlignment="1">
      <alignment vertical="center" shrinkToFit="1"/>
    </xf>
    <xf numFmtId="176" fontId="10" fillId="11" borderId="215" xfId="0" applyNumberFormat="1" applyFont="1" applyFill="1" applyBorder="1" applyAlignment="1">
      <alignment vertical="center" shrinkToFit="1"/>
    </xf>
    <xf numFmtId="176" fontId="10" fillId="11" borderId="216" xfId="0" applyNumberFormat="1" applyFont="1" applyFill="1" applyBorder="1" applyAlignment="1">
      <alignment vertical="center" shrinkToFit="1"/>
    </xf>
    <xf numFmtId="176" fontId="10" fillId="11" borderId="231" xfId="0" applyNumberFormat="1" applyFont="1" applyFill="1" applyBorder="1" applyAlignment="1">
      <alignment vertical="center" shrinkToFit="1"/>
    </xf>
    <xf numFmtId="176" fontId="10" fillId="11" borderId="232" xfId="0" applyNumberFormat="1" applyFont="1" applyFill="1" applyBorder="1" applyAlignment="1">
      <alignment vertical="center" shrinkToFit="1"/>
    </xf>
    <xf numFmtId="176" fontId="10" fillId="11" borderId="133" xfId="0" applyNumberFormat="1" applyFont="1" applyFill="1" applyBorder="1" applyAlignment="1">
      <alignment vertical="center" shrinkToFit="1"/>
    </xf>
    <xf numFmtId="176" fontId="10" fillId="11" borderId="217" xfId="0" applyNumberFormat="1" applyFont="1" applyFill="1" applyBorder="1" applyAlignment="1">
      <alignment vertical="center" shrinkToFit="1"/>
    </xf>
    <xf numFmtId="176" fontId="10" fillId="11" borderId="134" xfId="0" applyNumberFormat="1" applyFont="1" applyFill="1" applyBorder="1" applyAlignment="1">
      <alignment vertical="center" shrinkToFit="1"/>
    </xf>
    <xf numFmtId="176" fontId="10" fillId="11" borderId="209" xfId="0" applyNumberFormat="1" applyFont="1" applyFill="1" applyBorder="1" applyAlignment="1">
      <alignment vertical="center" shrinkToFit="1"/>
    </xf>
    <xf numFmtId="176" fontId="10" fillId="11" borderId="233" xfId="0" applyNumberFormat="1" applyFont="1" applyFill="1" applyBorder="1" applyAlignment="1">
      <alignment vertical="center" shrinkToFit="1"/>
    </xf>
    <xf numFmtId="176" fontId="10" fillId="11" borderId="218" xfId="0" applyNumberFormat="1" applyFont="1" applyFill="1" applyBorder="1" applyAlignment="1">
      <alignment vertical="center" shrinkToFit="1"/>
    </xf>
    <xf numFmtId="176" fontId="10" fillId="11" borderId="219" xfId="0" applyNumberFormat="1" applyFont="1" applyFill="1" applyBorder="1" applyAlignment="1">
      <alignment vertical="center" shrinkToFit="1"/>
    </xf>
    <xf numFmtId="176" fontId="10" fillId="11" borderId="220" xfId="0" applyNumberFormat="1" applyFont="1" applyFill="1" applyBorder="1" applyAlignment="1">
      <alignment vertical="center" shrinkToFit="1"/>
    </xf>
    <xf numFmtId="176" fontId="10" fillId="11" borderId="234" xfId="0" applyNumberFormat="1" applyFont="1" applyFill="1" applyBorder="1" applyAlignment="1">
      <alignment vertical="center" shrinkToFit="1"/>
    </xf>
    <xf numFmtId="176" fontId="10" fillId="11" borderId="235" xfId="0" applyNumberFormat="1" applyFont="1" applyFill="1" applyBorder="1" applyAlignment="1">
      <alignment vertical="center" shrinkToFit="1"/>
    </xf>
    <xf numFmtId="176" fontId="10" fillId="11" borderId="221" xfId="0" applyNumberFormat="1" applyFont="1" applyFill="1" applyBorder="1" applyAlignment="1">
      <alignment vertical="center" shrinkToFit="1"/>
    </xf>
    <xf numFmtId="176" fontId="10" fillId="11" borderId="222" xfId="0" applyNumberFormat="1" applyFont="1" applyFill="1" applyBorder="1" applyAlignment="1">
      <alignment vertical="center" shrinkToFit="1"/>
    </xf>
    <xf numFmtId="176" fontId="10" fillId="11" borderId="223" xfId="0" applyNumberFormat="1" applyFont="1" applyFill="1" applyBorder="1" applyAlignment="1">
      <alignment vertical="center" shrinkToFit="1"/>
    </xf>
    <xf numFmtId="176" fontId="10" fillId="11" borderId="236" xfId="0" applyNumberFormat="1" applyFont="1" applyFill="1" applyBorder="1" applyAlignment="1">
      <alignment vertical="center" shrinkToFit="1"/>
    </xf>
    <xf numFmtId="176" fontId="10" fillId="11" borderId="237" xfId="0" applyNumberFormat="1" applyFont="1" applyFill="1" applyBorder="1" applyAlignment="1">
      <alignment vertical="center" shrinkToFit="1"/>
    </xf>
    <xf numFmtId="176" fontId="10" fillId="11" borderId="224" xfId="0" applyNumberFormat="1" applyFont="1" applyFill="1" applyBorder="1" applyAlignment="1">
      <alignment vertical="center" shrinkToFit="1"/>
    </xf>
    <xf numFmtId="176" fontId="10" fillId="11" borderId="225" xfId="0" applyNumberFormat="1" applyFont="1" applyFill="1" applyBorder="1" applyAlignment="1">
      <alignment vertical="center" shrinkToFit="1"/>
    </xf>
    <xf numFmtId="176" fontId="10" fillId="11" borderId="226" xfId="0" applyNumberFormat="1" applyFont="1" applyFill="1" applyBorder="1" applyAlignment="1">
      <alignment vertical="center" shrinkToFit="1"/>
    </xf>
    <xf numFmtId="176" fontId="10" fillId="11" borderId="238" xfId="0" applyNumberFormat="1" applyFont="1" applyFill="1" applyBorder="1" applyAlignment="1">
      <alignment vertical="center" shrinkToFit="1"/>
    </xf>
    <xf numFmtId="176" fontId="10" fillId="11" borderId="239" xfId="0" applyNumberFormat="1" applyFont="1" applyFill="1" applyBorder="1" applyAlignment="1">
      <alignment vertical="center" shrinkToFit="1"/>
    </xf>
    <xf numFmtId="176" fontId="10" fillId="11" borderId="227" xfId="0" applyNumberFormat="1" applyFont="1" applyFill="1" applyBorder="1" applyAlignment="1">
      <alignment vertical="center" shrinkToFit="1"/>
    </xf>
    <xf numFmtId="176" fontId="10" fillId="11" borderId="146" xfId="0" applyNumberFormat="1" applyFont="1" applyFill="1" applyBorder="1" applyAlignment="1">
      <alignment vertical="center" shrinkToFit="1"/>
    </xf>
    <xf numFmtId="176" fontId="10" fillId="11" borderId="147" xfId="0" applyNumberFormat="1" applyFont="1" applyFill="1" applyBorder="1" applyAlignment="1">
      <alignment vertical="center" shrinkToFit="1"/>
    </xf>
    <xf numFmtId="176" fontId="10" fillId="11" borderId="145" xfId="0" applyNumberFormat="1" applyFont="1" applyFill="1" applyBorder="1" applyAlignment="1">
      <alignment vertical="center" shrinkToFit="1"/>
    </xf>
    <xf numFmtId="176" fontId="10" fillId="11" borderId="240" xfId="0" applyNumberFormat="1" applyFont="1" applyFill="1" applyBorder="1" applyAlignment="1">
      <alignment vertical="center" shrinkToFit="1"/>
    </xf>
    <xf numFmtId="176" fontId="10" fillId="11" borderId="228" xfId="0" applyNumberFormat="1" applyFont="1" applyFill="1" applyBorder="1" applyAlignment="1">
      <alignment vertical="center" shrinkToFit="1"/>
    </xf>
    <xf numFmtId="176" fontId="10" fillId="11" borderId="229" xfId="0" applyNumberFormat="1" applyFont="1" applyFill="1" applyBorder="1" applyAlignment="1">
      <alignment vertical="center" shrinkToFit="1"/>
    </xf>
    <xf numFmtId="176" fontId="10" fillId="11" borderId="230" xfId="0" applyNumberFormat="1" applyFont="1" applyFill="1" applyBorder="1" applyAlignment="1">
      <alignment vertical="center" shrinkToFit="1"/>
    </xf>
    <xf numFmtId="176" fontId="10" fillId="11" borderId="241" xfId="0" applyNumberFormat="1" applyFont="1" applyFill="1" applyBorder="1" applyAlignment="1">
      <alignment vertical="center" shrinkToFit="1"/>
    </xf>
    <xf numFmtId="176" fontId="10" fillId="11" borderId="242" xfId="0" applyNumberFormat="1" applyFont="1" applyFill="1" applyBorder="1" applyAlignment="1">
      <alignment vertical="center" shrinkToFit="1"/>
    </xf>
    <xf numFmtId="176" fontId="10" fillId="11" borderId="215" xfId="0" applyNumberFormat="1" applyFont="1" applyFill="1" applyBorder="1" applyAlignment="1">
      <alignment horizontal="center" vertical="center" shrinkToFit="1"/>
    </xf>
    <xf numFmtId="176" fontId="10" fillId="11" borderId="216" xfId="0" applyNumberFormat="1" applyFont="1" applyFill="1" applyBorder="1" applyAlignment="1">
      <alignment horizontal="center" vertical="center" shrinkToFit="1"/>
    </xf>
    <xf numFmtId="176" fontId="10" fillId="11" borderId="217" xfId="0" applyNumberFormat="1" applyFont="1" applyFill="1" applyBorder="1" applyAlignment="1">
      <alignment horizontal="center" vertical="center" shrinkToFit="1"/>
    </xf>
    <xf numFmtId="176" fontId="10" fillId="11" borderId="134" xfId="0" applyNumberFormat="1" applyFont="1" applyFill="1" applyBorder="1" applyAlignment="1">
      <alignment horizontal="center" vertical="center" shrinkToFit="1"/>
    </xf>
    <xf numFmtId="176" fontId="3" fillId="11" borderId="227" xfId="0" applyNumberFormat="1" applyFont="1" applyFill="1" applyBorder="1" applyAlignment="1">
      <alignment vertical="center" shrinkToFit="1"/>
    </xf>
    <xf numFmtId="176" fontId="3" fillId="11" borderId="146" xfId="0" applyNumberFormat="1" applyFont="1" applyFill="1" applyBorder="1" applyAlignment="1">
      <alignment vertical="center" shrinkToFit="1"/>
    </xf>
    <xf numFmtId="176" fontId="3" fillId="11" borderId="147" xfId="0" applyNumberFormat="1" applyFont="1" applyFill="1" applyBorder="1" applyAlignment="1">
      <alignment vertical="center" shrinkToFit="1"/>
    </xf>
    <xf numFmtId="176" fontId="3" fillId="11" borderId="145" xfId="0" applyNumberFormat="1" applyFont="1" applyFill="1" applyBorder="1" applyAlignment="1">
      <alignment vertical="center" shrinkToFit="1"/>
    </xf>
    <xf numFmtId="176" fontId="3" fillId="11" borderId="240" xfId="0" applyNumberFormat="1" applyFont="1" applyFill="1" applyBorder="1" applyAlignment="1">
      <alignment vertical="center" shrinkToFit="1"/>
    </xf>
    <xf numFmtId="0" fontId="3" fillId="0" borderId="3" xfId="0" applyFont="1" applyBorder="1"/>
    <xf numFmtId="0" fontId="3" fillId="0" borderId="59" xfId="0" applyFont="1" applyBorder="1" applyAlignment="1">
      <alignment horizontal="center" vertical="center"/>
    </xf>
    <xf numFmtId="0" fontId="3" fillId="0" borderId="2" xfId="0" applyFont="1" applyBorder="1" applyAlignment="1">
      <alignment horizontal="center" vertical="center" wrapText="1"/>
    </xf>
    <xf numFmtId="0" fontId="3" fillId="0" borderId="1" xfId="0" applyFont="1" applyBorder="1" applyAlignment="1">
      <alignment horizontal="right" vertical="center"/>
    </xf>
    <xf numFmtId="0" fontId="3" fillId="0" borderId="0" xfId="0" applyFont="1" applyBorder="1" applyAlignment="1">
      <alignment horizontal="right" vertical="center"/>
    </xf>
    <xf numFmtId="0" fontId="3" fillId="0" borderId="34" xfId="0" applyFont="1" applyBorder="1" applyAlignment="1">
      <alignment horizontal="right" vertical="center"/>
    </xf>
    <xf numFmtId="0" fontId="3" fillId="0" borderId="34" xfId="0" applyFont="1" applyBorder="1" applyAlignment="1">
      <alignment vertical="center"/>
    </xf>
    <xf numFmtId="0" fontId="3" fillId="0" borderId="119" xfId="0" applyFont="1" applyBorder="1" applyAlignment="1">
      <alignment horizontal="center" vertical="center" wrapText="1"/>
    </xf>
    <xf numFmtId="176" fontId="3" fillId="0" borderId="23" xfId="0" applyNumberFormat="1" applyFont="1" applyBorder="1" applyAlignment="1">
      <alignment vertical="center"/>
    </xf>
    <xf numFmtId="176" fontId="3" fillId="0" borderId="22" xfId="0" applyNumberFormat="1" applyFont="1" applyBorder="1" applyAlignment="1">
      <alignment vertical="center"/>
    </xf>
    <xf numFmtId="176" fontId="3" fillId="0" borderId="62" xfId="0" applyNumberFormat="1" applyFont="1" applyBorder="1" applyAlignment="1">
      <alignment vertical="center"/>
    </xf>
    <xf numFmtId="180" fontId="3" fillId="1" borderId="63" xfId="0" applyNumberFormat="1" applyFont="1" applyFill="1" applyBorder="1" applyAlignment="1">
      <alignment horizontal="right" vertical="center" shrinkToFit="1"/>
    </xf>
    <xf numFmtId="176" fontId="3" fillId="0" borderId="47" xfId="0" applyNumberFormat="1" applyFont="1" applyBorder="1" applyAlignment="1">
      <alignment vertical="center"/>
    </xf>
    <xf numFmtId="180" fontId="3" fillId="2" borderId="63" xfId="0" applyNumberFormat="1" applyFont="1" applyFill="1" applyBorder="1" applyAlignment="1">
      <alignment horizontal="right" vertical="center" shrinkToFit="1"/>
    </xf>
    <xf numFmtId="187" fontId="0" fillId="0" borderId="195" xfId="2" applyNumberFormat="1" applyFont="1" applyBorder="1" applyAlignment="1" applyProtection="1">
      <alignment vertical="center" shrinkToFit="1"/>
    </xf>
    <xf numFmtId="0" fontId="5" fillId="0" borderId="197" xfId="0" applyFont="1" applyBorder="1" applyAlignment="1">
      <alignment horizontal="center" vertical="center"/>
    </xf>
    <xf numFmtId="0" fontId="3" fillId="0" borderId="4" xfId="0" applyFont="1" applyBorder="1" applyAlignment="1">
      <alignment horizontal="center" vertical="center"/>
    </xf>
    <xf numFmtId="194" fontId="10" fillId="0" borderId="1" xfId="0" applyNumberFormat="1" applyFont="1" applyBorder="1" applyAlignment="1">
      <alignment horizontal="center" vertical="center"/>
    </xf>
    <xf numFmtId="194" fontId="10" fillId="0" borderId="81" xfId="0" applyNumberFormat="1" applyFont="1" applyBorder="1" applyAlignment="1">
      <alignment horizontal="center" vertical="center"/>
    </xf>
    <xf numFmtId="194" fontId="10" fillId="0" borderId="4" xfId="0" applyNumberFormat="1" applyFont="1" applyBorder="1" applyAlignment="1">
      <alignment horizontal="center" vertical="center"/>
    </xf>
    <xf numFmtId="194" fontId="10" fillId="0" borderId="79" xfId="0" applyNumberFormat="1" applyFont="1" applyBorder="1" applyAlignment="1">
      <alignment horizontal="center" vertical="center"/>
    </xf>
    <xf numFmtId="194" fontId="10" fillId="0" borderId="1" xfId="0" applyNumberFormat="1" applyFont="1" applyFill="1" applyBorder="1" applyAlignment="1">
      <alignment vertical="center"/>
    </xf>
    <xf numFmtId="194" fontId="10" fillId="0" borderId="94" xfId="0" applyNumberFormat="1" applyFont="1" applyFill="1" applyBorder="1" applyAlignment="1">
      <alignment horizontal="center" vertical="center"/>
    </xf>
    <xf numFmtId="194" fontId="5" fillId="0" borderId="195" xfId="0" applyNumberFormat="1" applyFont="1" applyBorder="1" applyAlignment="1">
      <alignment horizontal="center" vertical="center"/>
    </xf>
    <xf numFmtId="0" fontId="3" fillId="0" borderId="45" xfId="0" applyFont="1" applyBorder="1" applyAlignment="1">
      <alignment horizontal="center" vertical="center"/>
    </xf>
    <xf numFmtId="0" fontId="3" fillId="0" borderId="45" xfId="0" applyFont="1" applyBorder="1" applyAlignment="1">
      <alignment horizontal="center" vertical="center"/>
    </xf>
    <xf numFmtId="187" fontId="0" fillId="0" borderId="195" xfId="2" applyNumberFormat="1" applyFont="1" applyBorder="1" applyAlignment="1" applyProtection="1">
      <alignment horizontal="center" vertical="center" shrinkToFit="1"/>
    </xf>
    <xf numFmtId="0" fontId="3" fillId="0" borderId="45" xfId="0" applyFont="1" applyBorder="1" applyAlignment="1">
      <alignment horizontal="center" vertical="center"/>
    </xf>
    <xf numFmtId="195" fontId="10" fillId="0" borderId="1" xfId="0" applyNumberFormat="1" applyFont="1" applyBorder="1" applyAlignment="1">
      <alignment horizontal="center" vertical="center"/>
    </xf>
    <xf numFmtId="0" fontId="5" fillId="0" borderId="195" xfId="0" applyFont="1" applyBorder="1" applyAlignment="1">
      <alignment horizontal="center" vertical="center"/>
    </xf>
    <xf numFmtId="0" fontId="0" fillId="0" borderId="200" xfId="0" applyFont="1" applyBorder="1" applyAlignment="1">
      <alignment horizontal="center" vertical="center"/>
    </xf>
    <xf numFmtId="38" fontId="3" fillId="0" borderId="6" xfId="1" applyFont="1" applyBorder="1" applyAlignment="1">
      <alignment vertical="center"/>
    </xf>
    <xf numFmtId="38" fontId="3" fillId="0" borderId="45" xfId="1" applyFont="1" applyBorder="1" applyAlignment="1">
      <alignment vertical="center"/>
    </xf>
    <xf numFmtId="38" fontId="3" fillId="0" borderId="122" xfId="1" applyFont="1" applyBorder="1" applyAlignment="1">
      <alignment vertical="center"/>
    </xf>
    <xf numFmtId="38" fontId="3" fillId="0" borderId="45" xfId="1" applyFont="1" applyFill="1" applyBorder="1" applyAlignment="1">
      <alignment vertical="center" shrinkToFit="1"/>
    </xf>
    <xf numFmtId="0" fontId="3" fillId="0" borderId="57" xfId="0" applyFont="1" applyBorder="1" applyAlignment="1">
      <alignment vertical="center" shrinkToFit="1"/>
    </xf>
    <xf numFmtId="38" fontId="17" fillId="0" borderId="1" xfId="1" applyFont="1" applyBorder="1" applyAlignment="1">
      <alignment vertical="center"/>
    </xf>
    <xf numFmtId="38" fontId="17" fillId="0" borderId="79" xfId="1" applyFont="1" applyBorder="1" applyAlignment="1">
      <alignment vertical="center"/>
    </xf>
    <xf numFmtId="38" fontId="17" fillId="0" borderId="81" xfId="1" applyFont="1" applyBorder="1" applyAlignment="1">
      <alignment vertical="center"/>
    </xf>
    <xf numFmtId="38" fontId="17" fillId="0" borderId="1" xfId="1" applyFont="1" applyFill="1" applyBorder="1" applyAlignment="1">
      <alignment vertical="center"/>
    </xf>
    <xf numFmtId="38" fontId="17" fillId="0" borderId="0" xfId="1" applyFont="1" applyBorder="1" applyAlignment="1">
      <alignment vertical="center"/>
    </xf>
    <xf numFmtId="38" fontId="17" fillId="0" borderId="163" xfId="1" applyFont="1" applyBorder="1" applyAlignment="1">
      <alignment vertical="center"/>
    </xf>
    <xf numFmtId="38" fontId="17" fillId="0" borderId="102" xfId="1" applyFont="1" applyBorder="1" applyAlignment="1">
      <alignment vertical="center"/>
    </xf>
    <xf numFmtId="38" fontId="17" fillId="0" borderId="164" xfId="1" applyFont="1" applyBorder="1" applyAlignment="1">
      <alignment vertical="center"/>
    </xf>
    <xf numFmtId="38" fontId="17" fillId="0" borderId="18" xfId="1" applyFont="1" applyFill="1" applyBorder="1" applyAlignment="1">
      <alignment vertical="center"/>
    </xf>
    <xf numFmtId="38" fontId="17" fillId="0" borderId="13" xfId="1" applyFont="1" applyBorder="1" applyAlignment="1">
      <alignment vertical="center"/>
    </xf>
    <xf numFmtId="38" fontId="17" fillId="0" borderId="166" xfId="1" applyFont="1" applyBorder="1" applyAlignment="1">
      <alignment vertical="center"/>
    </xf>
    <xf numFmtId="38" fontId="17" fillId="0" borderId="165" xfId="1" applyFont="1" applyBorder="1" applyAlignment="1">
      <alignment vertical="center"/>
    </xf>
    <xf numFmtId="38" fontId="17" fillId="0" borderId="13" xfId="1" applyFont="1" applyFill="1" applyBorder="1" applyAlignment="1">
      <alignment vertical="center"/>
    </xf>
    <xf numFmtId="38" fontId="17" fillId="0" borderId="18" xfId="1" applyFont="1" applyBorder="1" applyAlignment="1">
      <alignment vertical="center"/>
    </xf>
    <xf numFmtId="38" fontId="17" fillId="0" borderId="162" xfId="1" applyFont="1" applyBorder="1" applyAlignment="1">
      <alignment vertical="center"/>
    </xf>
    <xf numFmtId="38" fontId="17" fillId="0" borderId="0" xfId="1" applyFont="1" applyFill="1" applyBorder="1" applyAlignment="1">
      <alignment vertical="center"/>
    </xf>
    <xf numFmtId="38" fontId="17" fillId="2" borderId="13" xfId="1" applyFont="1" applyFill="1" applyBorder="1" applyAlignment="1">
      <alignment vertical="center" shrinkToFit="1"/>
    </xf>
    <xf numFmtId="38" fontId="17" fillId="2" borderId="166" xfId="1" applyFont="1" applyFill="1" applyBorder="1" applyAlignment="1">
      <alignment vertical="center"/>
    </xf>
    <xf numFmtId="38" fontId="17" fillId="2" borderId="13" xfId="1" applyFont="1" applyFill="1" applyBorder="1" applyAlignment="1">
      <alignment vertical="center"/>
    </xf>
    <xf numFmtId="38" fontId="17" fillId="2" borderId="165" xfId="1" applyFont="1" applyFill="1" applyBorder="1" applyAlignment="1">
      <alignment vertical="center"/>
    </xf>
    <xf numFmtId="38" fontId="17" fillId="2" borderId="42" xfId="1" applyFont="1" applyFill="1" applyBorder="1" applyAlignment="1">
      <alignment vertical="center" shrinkToFit="1"/>
    </xf>
    <xf numFmtId="38" fontId="17" fillId="2" borderId="95" xfId="1" applyFont="1" applyFill="1" applyBorder="1" applyAlignment="1">
      <alignment vertical="center"/>
    </xf>
    <xf numFmtId="38" fontId="17" fillId="2" borderId="42" xfId="1" applyFont="1" applyFill="1" applyBorder="1" applyAlignment="1">
      <alignment vertical="center"/>
    </xf>
    <xf numFmtId="38" fontId="17" fillId="2" borderId="96" xfId="1" applyFont="1" applyFill="1" applyBorder="1" applyAlignment="1">
      <alignment vertical="center"/>
    </xf>
    <xf numFmtId="38" fontId="17" fillId="0" borderId="164" xfId="1" applyFont="1" applyFill="1" applyBorder="1" applyAlignment="1">
      <alignment vertical="center"/>
    </xf>
    <xf numFmtId="38" fontId="17" fillId="0" borderId="102" xfId="1" applyFont="1" applyFill="1" applyBorder="1" applyAlignment="1">
      <alignment vertical="center"/>
    </xf>
    <xf numFmtId="0" fontId="3" fillId="0" borderId="3" xfId="0" applyFont="1" applyBorder="1" applyAlignment="1">
      <alignment vertical="center" wrapText="1"/>
    </xf>
    <xf numFmtId="38" fontId="3" fillId="0" borderId="75" xfId="1" applyFont="1" applyFill="1" applyBorder="1"/>
    <xf numFmtId="38" fontId="3" fillId="0" borderId="51" xfId="1" applyFont="1" applyFill="1" applyBorder="1"/>
    <xf numFmtId="38" fontId="3" fillId="0" borderId="60" xfId="1" applyFont="1" applyFill="1" applyBorder="1"/>
    <xf numFmtId="38" fontId="17" fillId="2" borderId="18" xfId="1" applyFont="1" applyFill="1" applyBorder="1" applyAlignment="1">
      <alignment vertical="center"/>
    </xf>
    <xf numFmtId="38" fontId="17" fillId="7" borderId="18" xfId="1" applyFont="1" applyFill="1" applyBorder="1" applyAlignment="1">
      <alignment vertical="center"/>
    </xf>
    <xf numFmtId="0" fontId="3" fillId="0" borderId="52" xfId="0" applyFont="1" applyBorder="1" applyAlignment="1">
      <alignment vertical="center" shrinkToFit="1"/>
    </xf>
    <xf numFmtId="0" fontId="34"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7" fillId="0" borderId="0" xfId="0" applyFont="1"/>
    <xf numFmtId="0" fontId="10" fillId="0" borderId="10" xfId="0" applyFont="1" applyBorder="1" applyAlignment="1">
      <alignment horizontal="center" vertical="center" shrinkToFit="1"/>
    </xf>
    <xf numFmtId="0" fontId="10" fillId="0" borderId="15" xfId="0" applyFont="1" applyBorder="1" applyAlignment="1">
      <alignment horizontal="center" vertical="center" shrinkToFit="1"/>
    </xf>
    <xf numFmtId="176" fontId="10" fillId="2" borderId="11" xfId="0" applyNumberFormat="1" applyFont="1" applyFill="1" applyBorder="1" applyAlignment="1">
      <alignment vertical="center"/>
    </xf>
    <xf numFmtId="176" fontId="10" fillId="2" borderId="66" xfId="0" applyNumberFormat="1" applyFont="1" applyFill="1" applyBorder="1" applyAlignment="1">
      <alignment vertical="center"/>
    </xf>
    <xf numFmtId="176" fontId="10" fillId="2" borderId="16" xfId="0" applyNumberFormat="1" applyFont="1" applyFill="1" applyBorder="1" applyAlignment="1">
      <alignment vertical="center"/>
    </xf>
    <xf numFmtId="176" fontId="10" fillId="2" borderId="109" xfId="0" applyNumberFormat="1" applyFont="1" applyFill="1" applyBorder="1" applyAlignment="1">
      <alignment vertical="center"/>
    </xf>
    <xf numFmtId="0" fontId="10" fillId="0" borderId="9" xfId="0" applyFont="1" applyBorder="1" applyAlignment="1">
      <alignment horizontal="center" vertical="center" shrinkToFit="1"/>
    </xf>
    <xf numFmtId="176" fontId="10" fillId="2" borderId="3" xfId="0" applyNumberFormat="1" applyFont="1" applyFill="1" applyBorder="1" applyAlignment="1">
      <alignment vertical="center"/>
    </xf>
    <xf numFmtId="176" fontId="10" fillId="2" borderId="44" xfId="0" applyNumberFormat="1" applyFont="1" applyFill="1" applyBorder="1" applyAlignment="1">
      <alignment vertical="center"/>
    </xf>
    <xf numFmtId="176" fontId="10" fillId="2" borderId="23" xfId="0" applyNumberFormat="1" applyFont="1" applyFill="1" applyBorder="1" applyAlignment="1">
      <alignment vertical="center"/>
    </xf>
    <xf numFmtId="176" fontId="10" fillId="2" borderId="119" xfId="0" applyNumberFormat="1" applyFont="1" applyFill="1" applyBorder="1" applyAlignment="1">
      <alignment vertical="center"/>
    </xf>
    <xf numFmtId="176" fontId="10" fillId="2" borderId="11" xfId="0" applyNumberFormat="1" applyFont="1" applyFill="1" applyBorder="1" applyAlignment="1">
      <alignment horizontal="center" vertical="center"/>
    </xf>
    <xf numFmtId="176" fontId="10" fillId="2" borderId="66" xfId="0" applyNumberFormat="1" applyFont="1" applyFill="1" applyBorder="1" applyAlignment="1">
      <alignment horizontal="center" vertical="center"/>
    </xf>
    <xf numFmtId="176" fontId="10" fillId="2" borderId="16" xfId="0" applyNumberFormat="1" applyFont="1" applyFill="1" applyBorder="1" applyAlignment="1">
      <alignment horizontal="right" vertical="center"/>
    </xf>
    <xf numFmtId="176" fontId="10" fillId="2" borderId="109" xfId="0" applyNumberFormat="1" applyFont="1" applyFill="1" applyBorder="1" applyAlignment="1">
      <alignment horizontal="right" vertical="center"/>
    </xf>
    <xf numFmtId="0" fontId="10" fillId="0" borderId="26" xfId="0" applyFont="1" applyBorder="1" applyAlignment="1">
      <alignment horizontal="center" vertical="center" shrinkToFit="1"/>
    </xf>
    <xf numFmtId="176" fontId="10" fillId="2" borderId="27" xfId="0" applyNumberFormat="1" applyFont="1" applyFill="1" applyBorder="1" applyAlignment="1">
      <alignment vertical="center"/>
    </xf>
    <xf numFmtId="176" fontId="10" fillId="2" borderId="73" xfId="0" applyNumberFormat="1" applyFont="1" applyFill="1" applyBorder="1" applyAlignment="1">
      <alignment vertical="center"/>
    </xf>
    <xf numFmtId="0" fontId="6" fillId="0" borderId="62" xfId="0" applyFont="1" applyBorder="1" applyAlignment="1">
      <alignment horizontal="center" vertical="center"/>
    </xf>
    <xf numFmtId="0" fontId="6" fillId="0" borderId="47" xfId="0" applyFont="1" applyBorder="1" applyAlignment="1">
      <alignment horizontal="center" vertical="center"/>
    </xf>
    <xf numFmtId="0" fontId="6" fillId="0" borderId="2" xfId="0" applyFont="1" applyBorder="1" applyAlignment="1">
      <alignment horizontal="center" vertical="center"/>
    </xf>
    <xf numFmtId="0" fontId="5" fillId="0" borderId="62" xfId="0" applyFont="1" applyBorder="1" applyAlignment="1">
      <alignment horizontal="center" vertical="center"/>
    </xf>
    <xf numFmtId="0" fontId="5" fillId="0" borderId="47" xfId="0" applyFont="1"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9" xfId="0" applyFont="1" applyBorder="1" applyAlignment="1">
      <alignment horizontal="center" vertical="center" shrinkToFit="1"/>
    </xf>
    <xf numFmtId="0" fontId="10" fillId="0" borderId="5" xfId="0" quotePrefix="1" applyFont="1" applyBorder="1" applyAlignment="1">
      <alignment horizontal="center" shrinkToFit="1"/>
    </xf>
    <xf numFmtId="0" fontId="10" fillId="0" borderId="6" xfId="0" applyFont="1" applyBorder="1" applyAlignment="1">
      <alignment horizontal="center" shrinkToFit="1"/>
    </xf>
    <xf numFmtId="0" fontId="10" fillId="0" borderId="55" xfId="0" quotePrefix="1" applyFont="1" applyBorder="1" applyAlignment="1">
      <alignment horizontal="center" shrinkToFit="1"/>
    </xf>
    <xf numFmtId="0" fontId="10" fillId="0" borderId="4" xfId="0" applyFont="1" applyBorder="1" applyAlignment="1">
      <alignment horizontal="center" shrinkToFit="1"/>
    </xf>
    <xf numFmtId="0" fontId="10" fillId="0" borderId="3" xfId="0" applyFont="1" applyBorder="1" applyAlignment="1">
      <alignment horizontal="center" shrinkToFit="1"/>
    </xf>
    <xf numFmtId="0" fontId="10" fillId="0" borderId="44" xfId="0" applyFont="1" applyBorder="1" applyAlignment="1">
      <alignment horizontal="center" shrinkToFi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6" xfId="0" applyFont="1" applyBorder="1" applyAlignment="1">
      <alignment horizontal="center" vertical="top"/>
    </xf>
    <xf numFmtId="0" fontId="10" fillId="0" borderId="9" xfId="0" applyFont="1" applyBorder="1" applyAlignment="1">
      <alignment horizontal="center" vertical="top"/>
    </xf>
    <xf numFmtId="0" fontId="10" fillId="0" borderId="3" xfId="0" applyFont="1" applyBorder="1" applyAlignment="1">
      <alignment horizontal="center" vertical="top"/>
    </xf>
    <xf numFmtId="0" fontId="10" fillId="0" borderId="44" xfId="0" applyFont="1" applyBorder="1" applyAlignment="1">
      <alignment horizontal="center" vertical="top"/>
    </xf>
    <xf numFmtId="0" fontId="10" fillId="0" borderId="23" xfId="0" applyFont="1" applyBorder="1" applyAlignment="1">
      <alignment horizontal="center" vertical="top"/>
    </xf>
    <xf numFmtId="0" fontId="10" fillId="0" borderId="119" xfId="0" applyFont="1" applyBorder="1" applyAlignment="1">
      <alignment horizontal="center" vertical="top"/>
    </xf>
    <xf numFmtId="0" fontId="10" fillId="0" borderId="0" xfId="0" applyFont="1" applyBorder="1" applyAlignment="1">
      <alignment horizontal="center" vertical="top"/>
    </xf>
    <xf numFmtId="0" fontId="10" fillId="0" borderId="22" xfId="0" applyFont="1" applyBorder="1" applyAlignment="1">
      <alignment horizontal="center" vertical="top"/>
    </xf>
    <xf numFmtId="0" fontId="10" fillId="0" borderId="0"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19" xfId="0" applyFont="1" applyBorder="1" applyAlignment="1">
      <alignment horizontal="center" vertical="center" wrapText="1"/>
    </xf>
    <xf numFmtId="0" fontId="10" fillId="0" borderId="55" xfId="0" applyFont="1" applyBorder="1" applyAlignment="1">
      <alignment horizontal="center" vertical="center"/>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0" fillId="0" borderId="44" xfId="0" applyFont="1" applyBorder="1" applyAlignment="1">
      <alignment horizontal="center" vertical="center"/>
    </xf>
    <xf numFmtId="0" fontId="10" fillId="0" borderId="16" xfId="0" applyFont="1" applyBorder="1" applyAlignment="1">
      <alignment horizontal="center" vertical="center"/>
    </xf>
    <xf numFmtId="0" fontId="10" fillId="0" borderId="109"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Border="1" applyAlignment="1">
      <alignment horizontal="center" vertical="center"/>
    </xf>
    <xf numFmtId="0" fontId="10" fillId="0" borderId="14" xfId="0" applyFont="1" applyBorder="1" applyAlignment="1">
      <alignment horizontal="center" vertical="center" wrapText="1"/>
    </xf>
    <xf numFmtId="0" fontId="10" fillId="0" borderId="25" xfId="0" applyFont="1" applyBorder="1" applyAlignment="1">
      <alignment horizontal="center" vertical="center"/>
    </xf>
    <xf numFmtId="0" fontId="10" fillId="0" borderId="12"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3" xfId="0" applyFont="1" applyBorder="1" applyAlignment="1">
      <alignment horizontal="center" vertical="center"/>
    </xf>
    <xf numFmtId="0" fontId="3" fillId="0" borderId="50" xfId="0" applyFont="1" applyBorder="1" applyAlignment="1">
      <alignment vertical="center" textRotation="255"/>
    </xf>
    <xf numFmtId="0" fontId="3" fillId="0" borderId="40" xfId="0" applyFont="1" applyBorder="1" applyAlignment="1">
      <alignment vertical="center" textRotation="255"/>
    </xf>
    <xf numFmtId="0" fontId="3" fillId="0" borderId="49" xfId="0" applyFont="1" applyBorder="1" applyAlignment="1">
      <alignment vertical="center" textRotation="255"/>
    </xf>
    <xf numFmtId="0" fontId="3" fillId="0" borderId="32" xfId="0" applyFont="1" applyBorder="1" applyAlignment="1">
      <alignment vertical="center"/>
    </xf>
    <xf numFmtId="0" fontId="3" fillId="0" borderId="34" xfId="0" applyFont="1" applyBorder="1" applyAlignment="1">
      <alignment vertical="center"/>
    </xf>
    <xf numFmtId="0" fontId="3" fillId="0" borderId="33" xfId="0" applyFont="1" applyBorder="1" applyAlignment="1">
      <alignment vertical="center"/>
    </xf>
    <xf numFmtId="0" fontId="3" fillId="0" borderId="246" xfId="0" applyFont="1" applyBorder="1" applyAlignment="1">
      <alignment vertical="center"/>
    </xf>
    <xf numFmtId="0" fontId="3" fillId="0" borderId="42" xfId="0" applyFont="1" applyBorder="1" applyAlignment="1">
      <alignment vertical="center"/>
    </xf>
    <xf numFmtId="0" fontId="3" fillId="0" borderId="201" xfId="0" applyFont="1" applyBorder="1" applyAlignment="1">
      <alignment vertical="center"/>
    </xf>
    <xf numFmtId="0" fontId="3" fillId="0" borderId="151" xfId="0" applyFont="1" applyBorder="1" applyAlignment="1">
      <alignment vertical="center"/>
    </xf>
    <xf numFmtId="0" fontId="3" fillId="0" borderId="1" xfId="0" applyFont="1" applyBorder="1" applyAlignment="1">
      <alignment vertical="center"/>
    </xf>
    <xf numFmtId="0" fontId="3" fillId="0" borderId="41" xfId="0" applyFont="1" applyBorder="1" applyAlignment="1">
      <alignment vertical="center"/>
    </xf>
    <xf numFmtId="0" fontId="3" fillId="0" borderId="37" xfId="0" applyFont="1" applyBorder="1" applyAlignment="1">
      <alignment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151" xfId="0" applyFont="1" applyBorder="1" applyAlignment="1">
      <alignment wrapText="1"/>
    </xf>
    <xf numFmtId="0" fontId="3" fillId="0" borderId="1" xfId="0" applyFont="1" applyBorder="1" applyAlignment="1">
      <alignment wrapText="1"/>
    </xf>
    <xf numFmtId="0" fontId="3" fillId="0" borderId="41" xfId="0" applyFont="1" applyBorder="1" applyAlignment="1">
      <alignment wrapText="1"/>
    </xf>
    <xf numFmtId="0" fontId="3" fillId="0" borderId="35" xfId="0" applyFont="1" applyBorder="1" applyAlignment="1">
      <alignment wrapText="1"/>
    </xf>
    <xf numFmtId="0" fontId="3" fillId="0" borderId="0" xfId="0" applyFont="1" applyBorder="1" applyAlignment="1">
      <alignment wrapText="1"/>
    </xf>
    <xf numFmtId="0" fontId="3" fillId="0" borderId="36" xfId="0" applyFont="1" applyBorder="1" applyAlignment="1">
      <alignment wrapText="1"/>
    </xf>
    <xf numFmtId="0" fontId="3" fillId="0" borderId="246" xfId="0" applyFont="1" applyBorder="1" applyAlignment="1">
      <alignment wrapText="1"/>
    </xf>
    <xf numFmtId="0" fontId="3" fillId="0" borderId="42" xfId="0" applyFont="1" applyBorder="1" applyAlignment="1">
      <alignment wrapText="1"/>
    </xf>
    <xf numFmtId="0" fontId="3" fillId="0" borderId="201" xfId="0" applyFont="1" applyBorder="1" applyAlignment="1">
      <alignment wrapText="1"/>
    </xf>
    <xf numFmtId="0" fontId="10" fillId="0" borderId="244" xfId="0" applyFont="1" applyBorder="1" applyAlignment="1">
      <alignment vertical="center" textRotation="255"/>
    </xf>
    <xf numFmtId="0" fontId="10" fillId="0" borderId="245" xfId="0" applyFont="1" applyBorder="1" applyAlignment="1">
      <alignment vertical="center" textRotation="255"/>
    </xf>
    <xf numFmtId="0" fontId="10" fillId="0" borderId="194" xfId="0" applyFont="1" applyBorder="1" applyAlignment="1">
      <alignment vertical="center" textRotation="255"/>
    </xf>
    <xf numFmtId="0" fontId="3" fillId="0" borderId="55" xfId="0" applyFont="1" applyBorder="1"/>
    <xf numFmtId="0" fontId="3" fillId="0" borderId="1" xfId="0" applyFont="1" applyBorder="1"/>
    <xf numFmtId="0" fontId="3" fillId="0" borderId="41" xfId="0" applyFont="1" applyBorder="1"/>
    <xf numFmtId="0" fontId="3" fillId="0" borderId="3" xfId="0" applyFont="1" applyBorder="1"/>
    <xf numFmtId="0" fontId="3" fillId="0" borderId="0" xfId="0" applyFont="1" applyBorder="1"/>
    <xf numFmtId="0" fontId="3" fillId="0" borderId="36" xfId="0" applyFont="1" applyBorder="1"/>
    <xf numFmtId="0" fontId="3" fillId="0" borderId="74" xfId="0" applyFont="1" applyBorder="1"/>
    <xf numFmtId="0" fontId="3" fillId="0" borderId="42" xfId="0" applyFont="1" applyBorder="1"/>
    <xf numFmtId="0" fontId="3" fillId="0" borderId="201" xfId="0" applyFont="1" applyBorder="1"/>
    <xf numFmtId="0" fontId="3" fillId="0" borderId="37" xfId="0" applyFont="1" applyBorder="1" applyAlignment="1">
      <alignment wrapText="1"/>
    </xf>
    <xf numFmtId="0" fontId="3" fillId="0" borderId="39" xfId="0" applyFont="1" applyBorder="1" applyAlignment="1">
      <alignment wrapText="1"/>
    </xf>
    <xf numFmtId="0" fontId="3" fillId="0" borderId="38" xfId="0" applyFont="1" applyBorder="1" applyAlignment="1">
      <alignment wrapText="1"/>
    </xf>
    <xf numFmtId="0" fontId="3" fillId="0" borderId="244" xfId="0" applyFont="1" applyBorder="1" applyAlignment="1">
      <alignment vertical="center" textRotation="255"/>
    </xf>
    <xf numFmtId="0" fontId="3" fillId="0" borderId="245" xfId="0" applyFont="1" applyBorder="1" applyAlignment="1">
      <alignment vertical="center" textRotation="255"/>
    </xf>
    <xf numFmtId="0" fontId="3" fillId="0" borderId="194" xfId="0" applyFont="1" applyBorder="1" applyAlignment="1">
      <alignment vertical="center" textRotation="255"/>
    </xf>
    <xf numFmtId="0" fontId="3" fillId="0" borderId="151" xfId="0" applyFont="1" applyBorder="1" applyAlignment="1">
      <alignment vertical="center" wrapText="1"/>
    </xf>
    <xf numFmtId="0" fontId="3" fillId="0" borderId="1" xfId="0" applyFont="1" applyBorder="1" applyAlignment="1">
      <alignment vertical="center" wrapText="1"/>
    </xf>
    <xf numFmtId="0" fontId="3" fillId="0" borderId="41" xfId="0" applyFont="1" applyBorder="1" applyAlignment="1">
      <alignment vertical="center" wrapText="1"/>
    </xf>
    <xf numFmtId="0" fontId="3" fillId="0" borderId="35" xfId="0" applyFont="1" applyBorder="1" applyAlignment="1">
      <alignment vertical="center" wrapText="1"/>
    </xf>
    <xf numFmtId="0" fontId="3" fillId="0" borderId="0" xfId="0" applyFont="1" applyBorder="1" applyAlignment="1">
      <alignment vertical="center" wrapText="1"/>
    </xf>
    <xf numFmtId="0" fontId="3" fillId="0" borderId="36" xfId="0" applyFont="1" applyBorder="1" applyAlignment="1">
      <alignment vertical="center" wrapText="1"/>
    </xf>
    <xf numFmtId="0" fontId="3" fillId="0" borderId="246" xfId="0" applyFont="1" applyBorder="1" applyAlignment="1">
      <alignment vertical="center" wrapText="1"/>
    </xf>
    <xf numFmtId="0" fontId="3" fillId="0" borderId="42" xfId="0" applyFont="1" applyBorder="1" applyAlignment="1">
      <alignment vertical="center" wrapText="1"/>
    </xf>
    <xf numFmtId="0" fontId="3" fillId="0" borderId="201" xfId="0" applyFont="1" applyBorder="1" applyAlignment="1">
      <alignment vertical="center" wrapText="1"/>
    </xf>
    <xf numFmtId="0" fontId="3" fillId="0" borderId="47" xfId="0" applyFont="1" applyBorder="1" applyAlignment="1">
      <alignment vertical="center" wrapText="1"/>
    </xf>
    <xf numFmtId="0" fontId="3" fillId="0" borderId="55"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3" fillId="0" borderId="36" xfId="0" applyFont="1" applyBorder="1" applyAlignment="1">
      <alignment vertical="center"/>
    </xf>
    <xf numFmtId="0" fontId="3" fillId="0" borderId="74" xfId="0" applyFont="1" applyBorder="1" applyAlignment="1">
      <alignment vertical="center"/>
    </xf>
    <xf numFmtId="0" fontId="3" fillId="0" borderId="37" xfId="0" applyFont="1" applyBorder="1" applyAlignment="1">
      <alignment vertical="center" wrapText="1"/>
    </xf>
    <xf numFmtId="0" fontId="3" fillId="0" borderId="39" xfId="0" applyFont="1" applyBorder="1" applyAlignment="1">
      <alignment vertical="center" wrapText="1"/>
    </xf>
    <xf numFmtId="0" fontId="3" fillId="0" borderId="38" xfId="0" applyFont="1" applyBorder="1" applyAlignment="1">
      <alignment vertical="center" wrapText="1"/>
    </xf>
    <xf numFmtId="0" fontId="3" fillId="0" borderId="50" xfId="0" applyFont="1" applyBorder="1" applyAlignment="1">
      <alignment vertical="center"/>
    </xf>
    <xf numFmtId="0" fontId="3" fillId="0" borderId="40" xfId="0" applyFont="1" applyBorder="1" applyAlignment="1">
      <alignment vertical="center"/>
    </xf>
    <xf numFmtId="0" fontId="3" fillId="0" borderId="46" xfId="0" applyFont="1" applyBorder="1" applyAlignment="1">
      <alignment vertical="center"/>
    </xf>
    <xf numFmtId="0" fontId="3" fillId="0" borderId="32" xfId="0" applyFont="1" applyBorder="1" applyAlignment="1">
      <alignment vertical="center" wrapText="1"/>
    </xf>
    <xf numFmtId="0" fontId="3" fillId="0" borderId="34" xfId="0" applyFont="1" applyBorder="1" applyAlignment="1">
      <alignment vertical="center" wrapText="1"/>
    </xf>
    <xf numFmtId="0" fontId="3" fillId="0" borderId="33" xfId="0" applyFont="1" applyBorder="1" applyAlignment="1">
      <alignment vertical="center" wrapText="1"/>
    </xf>
    <xf numFmtId="0" fontId="3" fillId="0" borderId="48" xfId="0" applyFont="1" applyBorder="1" applyAlignment="1">
      <alignment vertical="center" wrapText="1"/>
    </xf>
    <xf numFmtId="0" fontId="3" fillId="0" borderId="55" xfId="0" applyFont="1" applyBorder="1" applyAlignment="1">
      <alignment vertical="center" wrapText="1"/>
    </xf>
    <xf numFmtId="0" fontId="3" fillId="0" borderId="3" xfId="0" applyFont="1" applyBorder="1" applyAlignment="1">
      <alignment vertical="center" wrapText="1"/>
    </xf>
    <xf numFmtId="0" fontId="3" fillId="0" borderId="74" xfId="0" applyFont="1" applyBorder="1" applyAlignment="1">
      <alignment vertical="center" wrapText="1"/>
    </xf>
    <xf numFmtId="0" fontId="3" fillId="0" borderId="43" xfId="0" applyFont="1" applyBorder="1" applyAlignment="1">
      <alignment vertical="center" wrapText="1"/>
    </xf>
    <xf numFmtId="0" fontId="3" fillId="0" borderId="43" xfId="0" applyFont="1" applyBorder="1" applyAlignment="1">
      <alignment vertical="center"/>
    </xf>
    <xf numFmtId="0" fontId="3" fillId="0" borderId="49" xfId="0" applyFont="1" applyBorder="1" applyAlignment="1">
      <alignment vertical="center"/>
    </xf>
    <xf numFmtId="0" fontId="3" fillId="0" borderId="243" xfId="0" applyFont="1" applyBorder="1" applyAlignment="1">
      <alignment horizontal="center"/>
    </xf>
    <xf numFmtId="0" fontId="3" fillId="0" borderId="204" xfId="0" applyFont="1" applyBorder="1" applyAlignment="1">
      <alignment horizontal="center"/>
    </xf>
    <xf numFmtId="0" fontId="3" fillId="0" borderId="189" xfId="0" applyFont="1" applyBorder="1" applyAlignment="1">
      <alignment horizontal="center"/>
    </xf>
    <xf numFmtId="0" fontId="3" fillId="0" borderId="247" xfId="0" applyFont="1" applyBorder="1" applyAlignment="1">
      <alignment vertical="center" wrapText="1"/>
    </xf>
    <xf numFmtId="0" fontId="3" fillId="0" borderId="50" xfId="0" applyFont="1" applyBorder="1" applyAlignment="1">
      <alignment horizontal="center" vertical="center" textRotation="255"/>
    </xf>
    <xf numFmtId="0" fontId="3" fillId="0" borderId="40" xfId="0" applyFont="1" applyBorder="1" applyAlignment="1">
      <alignment horizontal="center" vertical="center" textRotation="255"/>
    </xf>
    <xf numFmtId="0" fontId="3" fillId="0" borderId="49" xfId="0" applyFont="1" applyBorder="1" applyAlignment="1">
      <alignment horizontal="center" vertical="center" textRotation="255"/>
    </xf>
    <xf numFmtId="0" fontId="3" fillId="0" borderId="198" xfId="0" applyFont="1" applyBorder="1" applyAlignment="1">
      <alignment vertical="center" textRotation="255"/>
    </xf>
    <xf numFmtId="0" fontId="3" fillId="0" borderId="40" xfId="0" applyFont="1" applyBorder="1" applyAlignment="1">
      <alignment vertical="center" wrapText="1"/>
    </xf>
    <xf numFmtId="0" fontId="3" fillId="0" borderId="49" xfId="0" applyFont="1" applyBorder="1" applyAlignment="1">
      <alignment vertical="center" wrapText="1"/>
    </xf>
    <xf numFmtId="0" fontId="3" fillId="0" borderId="46" xfId="0" applyFont="1" applyBorder="1" applyAlignment="1">
      <alignment vertical="center" wrapText="1"/>
    </xf>
    <xf numFmtId="0" fontId="8" fillId="0" borderId="0" xfId="0" applyFont="1" applyBorder="1" applyAlignment="1">
      <alignment horizontal="center" vertical="center"/>
    </xf>
    <xf numFmtId="0" fontId="8" fillId="0" borderId="39" xfId="0" applyFont="1" applyBorder="1" applyAlignment="1">
      <alignment horizontal="center" vertical="center"/>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2" xfId="0" applyFont="1" applyBorder="1" applyAlignment="1">
      <alignment horizontal="left" vertical="center" wrapText="1"/>
    </xf>
    <xf numFmtId="0" fontId="3" fillId="0" borderId="34" xfId="0" applyFont="1" applyBorder="1" applyAlignment="1">
      <alignment horizontal="left" vertical="center" wrapText="1"/>
    </xf>
    <xf numFmtId="0" fontId="3" fillId="0" borderId="33" xfId="0" applyFont="1" applyBorder="1" applyAlignment="1">
      <alignment horizontal="left" vertical="center" wrapText="1"/>
    </xf>
    <xf numFmtId="0" fontId="3" fillId="0" borderId="35" xfId="0" applyFont="1" applyBorder="1" applyAlignment="1">
      <alignment horizontal="left" vertical="center" wrapText="1"/>
    </xf>
    <xf numFmtId="0" fontId="3" fillId="0" borderId="0" xfId="0" applyFont="1" applyBorder="1" applyAlignment="1">
      <alignment horizontal="left" vertical="center" wrapText="1"/>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3" fillId="0" borderId="39" xfId="0" applyFont="1" applyBorder="1" applyAlignment="1">
      <alignment horizontal="left" vertical="center" wrapText="1"/>
    </xf>
    <xf numFmtId="0" fontId="3" fillId="0" borderId="38" xfId="0" applyFont="1" applyBorder="1" applyAlignment="1">
      <alignment horizontal="left" vertical="center" wrapText="1"/>
    </xf>
    <xf numFmtId="0" fontId="3" fillId="0" borderId="243" xfId="0" applyFont="1" applyBorder="1" applyAlignment="1">
      <alignment horizontal="center" vertical="center"/>
    </xf>
    <xf numFmtId="0" fontId="3" fillId="0" borderId="204" xfId="0" applyFont="1" applyBorder="1" applyAlignment="1">
      <alignment horizontal="center" vertical="center"/>
    </xf>
    <xf numFmtId="0" fontId="3" fillId="0" borderId="189" xfId="0" applyFont="1" applyBorder="1" applyAlignment="1">
      <alignment horizontal="center" vertical="center"/>
    </xf>
    <xf numFmtId="0" fontId="3" fillId="0" borderId="50" xfId="0" applyFont="1" applyBorder="1" applyAlignment="1">
      <alignment vertical="center" wrapText="1"/>
    </xf>
    <xf numFmtId="0" fontId="3" fillId="0" borderId="0" xfId="0" applyFont="1" applyFill="1" applyAlignment="1">
      <alignment wrapText="1"/>
    </xf>
    <xf numFmtId="0" fontId="3" fillId="0" borderId="0" xfId="0" applyFont="1" applyFill="1"/>
    <xf numFmtId="176" fontId="3" fillId="0" borderId="3" xfId="0" applyNumberFormat="1" applyFont="1" applyFill="1" applyBorder="1" applyAlignment="1">
      <alignment horizontal="distributed" vertical="center" wrapText="1"/>
    </xf>
    <xf numFmtId="176" fontId="3" fillId="0" borderId="74" xfId="0" applyNumberFormat="1" applyFont="1" applyFill="1" applyBorder="1" applyAlignment="1">
      <alignment horizontal="distributed" vertical="center" wrapText="1"/>
    </xf>
    <xf numFmtId="176" fontId="3" fillId="0" borderId="101" xfId="0" applyNumberFormat="1" applyFont="1" applyFill="1" applyBorder="1" applyAlignment="1">
      <alignment horizontal="distributed" vertical="center"/>
    </xf>
    <xf numFmtId="176" fontId="3" fillId="0" borderId="59" xfId="0" applyNumberFormat="1" applyFont="1" applyFill="1" applyBorder="1" applyAlignment="1">
      <alignment horizontal="distributed" vertical="center"/>
    </xf>
    <xf numFmtId="176" fontId="3" fillId="0" borderId="78" xfId="0" applyNumberFormat="1" applyFont="1" applyFill="1" applyBorder="1" applyAlignment="1">
      <alignment horizontal="distributed" vertical="center"/>
    </xf>
    <xf numFmtId="176" fontId="3" fillId="0" borderId="61" xfId="0" applyNumberFormat="1" applyFont="1" applyFill="1" applyBorder="1" applyAlignment="1">
      <alignment horizontal="distributed" vertical="center"/>
    </xf>
    <xf numFmtId="176" fontId="3" fillId="0" borderId="101" xfId="0" applyNumberFormat="1" applyFont="1" applyFill="1" applyBorder="1" applyAlignment="1">
      <alignment vertical="center" shrinkToFit="1"/>
    </xf>
    <xf numFmtId="176" fontId="3" fillId="0" borderId="59" xfId="0" applyNumberFormat="1" applyFont="1" applyFill="1" applyBorder="1" applyAlignment="1">
      <alignment vertical="center" shrinkToFit="1"/>
    </xf>
    <xf numFmtId="176" fontId="3" fillId="0" borderId="165" xfId="0" applyNumberFormat="1" applyFont="1" applyFill="1" applyBorder="1" applyAlignment="1">
      <alignment horizontal="distributed" vertical="center" shrinkToFit="1"/>
    </xf>
    <xf numFmtId="176" fontId="3" fillId="0" borderId="66" xfId="0" applyNumberFormat="1" applyFont="1" applyFill="1" applyBorder="1" applyAlignment="1">
      <alignment horizontal="distributed" vertical="center" shrinkToFit="1"/>
    </xf>
    <xf numFmtId="176" fontId="3" fillId="0" borderId="27" xfId="0" applyNumberFormat="1" applyFont="1" applyFill="1" applyBorder="1" applyAlignment="1">
      <alignment horizontal="center" vertical="center"/>
    </xf>
    <xf numFmtId="0" fontId="3" fillId="0" borderId="29" xfId="0" applyFont="1" applyFill="1" applyBorder="1" applyAlignment="1">
      <alignment horizontal="center" vertical="center"/>
    </xf>
    <xf numFmtId="0" fontId="3" fillId="0" borderId="78" xfId="0" applyFont="1" applyFill="1" applyBorder="1" applyAlignment="1">
      <alignment horizontal="distributed" vertical="center" shrinkToFit="1"/>
    </xf>
    <xf numFmtId="0" fontId="3" fillId="0" borderId="61" xfId="0" applyFont="1" applyFill="1" applyBorder="1" applyAlignment="1">
      <alignment horizontal="distributed" vertical="center" shrinkToFit="1"/>
    </xf>
    <xf numFmtId="176"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176" fontId="1" fillId="0" borderId="243" xfId="0" applyNumberFormat="1" applyFont="1" applyFill="1" applyBorder="1" applyAlignment="1" applyProtection="1">
      <alignment horizontal="center" vertical="center"/>
      <protection locked="0"/>
    </xf>
    <xf numFmtId="176" fontId="1" fillId="0" borderId="189" xfId="0" applyNumberFormat="1" applyFont="1" applyFill="1" applyBorder="1" applyAlignment="1" applyProtection="1">
      <alignment horizontal="center" vertical="center"/>
      <protection locked="0"/>
    </xf>
    <xf numFmtId="176" fontId="1" fillId="0" borderId="204" xfId="0" applyNumberFormat="1" applyFont="1" applyFill="1" applyBorder="1" applyAlignment="1" applyProtection="1">
      <alignment horizontal="center" vertical="center"/>
      <protection locked="0"/>
    </xf>
    <xf numFmtId="176" fontId="3" fillId="0" borderId="55"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42" xfId="0" applyFont="1" applyFill="1" applyBorder="1" applyAlignment="1">
      <alignment horizontal="center" vertical="center"/>
    </xf>
    <xf numFmtId="176" fontId="3" fillId="0" borderId="106" xfId="0" applyNumberFormat="1" applyFont="1" applyFill="1" applyBorder="1" applyAlignment="1">
      <alignment horizontal="center" vertical="center"/>
    </xf>
    <xf numFmtId="176" fontId="3" fillId="0" borderId="111" xfId="0" applyNumberFormat="1" applyFont="1" applyFill="1" applyBorder="1" applyAlignment="1">
      <alignment horizontal="center" vertical="center"/>
    </xf>
    <xf numFmtId="176" fontId="10" fillId="0" borderId="55" xfId="0" applyNumberFormat="1" applyFont="1" applyFill="1" applyBorder="1" applyAlignment="1">
      <alignment horizontal="left" vertical="center" wrapText="1"/>
    </xf>
    <xf numFmtId="176" fontId="10" fillId="0" borderId="1" xfId="0" applyNumberFormat="1" applyFont="1" applyFill="1" applyBorder="1" applyAlignment="1">
      <alignment horizontal="left" vertical="center" wrapText="1"/>
    </xf>
    <xf numFmtId="176" fontId="10" fillId="0" borderId="4" xfId="0" applyNumberFormat="1" applyFont="1" applyFill="1" applyBorder="1" applyAlignment="1">
      <alignment horizontal="left" vertical="center" wrapText="1"/>
    </xf>
    <xf numFmtId="0" fontId="3" fillId="0" borderId="73" xfId="0" applyFont="1" applyFill="1" applyBorder="1" applyAlignment="1">
      <alignment horizontal="center" vertical="center"/>
    </xf>
    <xf numFmtId="176"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176" fontId="18" fillId="0" borderId="0" xfId="0" applyNumberFormat="1" applyFont="1" applyBorder="1" applyAlignment="1">
      <alignment horizontal="center" vertical="center" shrinkToFit="1"/>
    </xf>
    <xf numFmtId="0" fontId="0" fillId="0" borderId="0" xfId="0" applyBorder="1" applyAlignment="1">
      <alignment horizontal="center" vertical="center" shrinkToFit="1"/>
    </xf>
    <xf numFmtId="0" fontId="10" fillId="0" borderId="1" xfId="0" applyFont="1" applyFill="1" applyBorder="1" applyAlignment="1">
      <alignment horizontal="left" vertical="center" wrapText="1"/>
    </xf>
    <xf numFmtId="0" fontId="10" fillId="0" borderId="4" xfId="0" applyFont="1" applyFill="1" applyBorder="1" applyAlignment="1">
      <alignment horizontal="left" vertical="center" wrapText="1"/>
    </xf>
    <xf numFmtId="176" fontId="3" fillId="0" borderId="62" xfId="0" applyNumberFormat="1" applyFont="1" applyFill="1" applyBorder="1" applyAlignment="1">
      <alignment horizontal="left" vertical="center" wrapText="1" shrinkToFit="1"/>
    </xf>
    <xf numFmtId="0" fontId="3" fillId="0" borderId="47" xfId="0" applyFont="1" applyFill="1" applyBorder="1" applyAlignment="1">
      <alignment horizontal="left" vertical="center" shrinkToFit="1"/>
    </xf>
    <xf numFmtId="0" fontId="3" fillId="0" borderId="2" xfId="0" applyFont="1" applyFill="1" applyBorder="1" applyAlignment="1">
      <alignment horizontal="left" vertical="center" shrinkToFit="1"/>
    </xf>
    <xf numFmtId="176" fontId="3" fillId="0" borderId="62" xfId="0" applyNumberFormat="1" applyFont="1" applyFill="1" applyBorder="1" applyAlignment="1">
      <alignment horizontal="center" vertical="center" shrinkToFit="1"/>
    </xf>
    <xf numFmtId="176" fontId="3" fillId="0" borderId="47" xfId="0" applyNumberFormat="1" applyFont="1" applyFill="1" applyBorder="1" applyAlignment="1">
      <alignment horizontal="center" vertical="center" shrinkToFit="1"/>
    </xf>
    <xf numFmtId="176" fontId="3" fillId="0" borderId="2" xfId="0" applyNumberFormat="1" applyFont="1" applyFill="1" applyBorder="1" applyAlignment="1">
      <alignment horizontal="center" vertical="center" shrinkToFit="1"/>
    </xf>
    <xf numFmtId="176" fontId="3" fillId="0" borderId="110" xfId="0" applyNumberFormat="1" applyFont="1" applyFill="1" applyBorder="1" applyAlignment="1">
      <alignment horizontal="center" vertical="center"/>
    </xf>
    <xf numFmtId="176" fontId="3" fillId="0" borderId="250" xfId="0" applyNumberFormat="1" applyFont="1" applyFill="1" applyBorder="1" applyAlignment="1">
      <alignment horizontal="distributed" vertical="center"/>
    </xf>
    <xf numFmtId="176" fontId="3" fillId="0" borderId="251" xfId="0" applyNumberFormat="1" applyFont="1" applyFill="1" applyBorder="1" applyAlignment="1">
      <alignment horizontal="distributed" vertical="center"/>
    </xf>
    <xf numFmtId="176" fontId="3" fillId="0" borderId="248" xfId="0" applyNumberFormat="1" applyFont="1" applyFill="1" applyBorder="1" applyAlignment="1">
      <alignment horizontal="distributed" vertical="center"/>
    </xf>
    <xf numFmtId="176" fontId="3" fillId="0" borderId="249" xfId="0" applyNumberFormat="1" applyFont="1" applyFill="1" applyBorder="1" applyAlignment="1">
      <alignment horizontal="distributed" vertical="center"/>
    </xf>
    <xf numFmtId="176" fontId="3" fillId="0" borderId="47" xfId="0" applyNumberFormat="1" applyFont="1" applyFill="1" applyBorder="1" applyAlignment="1">
      <alignment horizontal="left" vertical="center" shrinkToFit="1"/>
    </xf>
    <xf numFmtId="176" fontId="3" fillId="0" borderId="2" xfId="0" applyNumberFormat="1" applyFont="1" applyFill="1" applyBorder="1" applyAlignment="1">
      <alignment horizontal="left" vertical="center" shrinkToFit="1"/>
    </xf>
    <xf numFmtId="176" fontId="1" fillId="0" borderId="243" xfId="0" applyNumberFormat="1" applyFont="1" applyFill="1" applyBorder="1" applyAlignment="1">
      <alignment horizontal="center" vertical="center"/>
    </xf>
    <xf numFmtId="176" fontId="1" fillId="0" borderId="189" xfId="0" applyNumberFormat="1" applyFont="1" applyFill="1" applyBorder="1" applyAlignment="1">
      <alignment horizontal="center" vertical="center"/>
    </xf>
    <xf numFmtId="176" fontId="1" fillId="0" borderId="204"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108" xfId="0" applyFont="1" applyFill="1" applyBorder="1" applyAlignment="1">
      <alignment horizontal="center" vertical="center"/>
    </xf>
    <xf numFmtId="176" fontId="10" fillId="0" borderId="56" xfId="0" applyNumberFormat="1" applyFont="1" applyFill="1" applyBorder="1" applyAlignment="1">
      <alignment horizontal="center" vertical="center" wrapText="1"/>
    </xf>
    <xf numFmtId="176" fontId="10" fillId="0" borderId="113" xfId="0" applyNumberFormat="1" applyFont="1" applyFill="1" applyBorder="1" applyAlignment="1">
      <alignment horizontal="center" vertical="center" wrapText="1"/>
    </xf>
    <xf numFmtId="176" fontId="10" fillId="0" borderId="60" xfId="0" applyNumberFormat="1" applyFont="1" applyFill="1" applyBorder="1" applyAlignment="1">
      <alignment horizontal="center" vertical="center" shrinkToFit="1"/>
    </xf>
    <xf numFmtId="176" fontId="10" fillId="0" borderId="75" xfId="0" applyNumberFormat="1" applyFont="1" applyFill="1" applyBorder="1" applyAlignment="1">
      <alignment horizontal="center" vertical="center" shrinkToFit="1"/>
    </xf>
    <xf numFmtId="176" fontId="10" fillId="0" borderId="61" xfId="0" applyNumberFormat="1" applyFont="1" applyFill="1" applyBorder="1" applyAlignment="1">
      <alignment horizontal="center" vertical="center" shrinkToFit="1"/>
    </xf>
    <xf numFmtId="176" fontId="10" fillId="0" borderId="56" xfId="0" applyNumberFormat="1" applyFont="1" applyFill="1" applyBorder="1" applyAlignment="1">
      <alignment horizontal="distributed" vertical="center" wrapText="1"/>
    </xf>
    <xf numFmtId="176" fontId="10" fillId="0" borderId="113" xfId="0" applyNumberFormat="1" applyFont="1" applyFill="1" applyBorder="1" applyAlignment="1">
      <alignment horizontal="distributed" vertical="center" wrapText="1"/>
    </xf>
    <xf numFmtId="176" fontId="10" fillId="0" borderId="59" xfId="0" applyNumberFormat="1" applyFont="1" applyFill="1" applyBorder="1" applyAlignment="1">
      <alignment horizontal="distributed" vertical="center" wrapText="1"/>
    </xf>
    <xf numFmtId="176" fontId="10" fillId="0" borderId="65" xfId="0" applyNumberFormat="1" applyFont="1" applyFill="1" applyBorder="1" applyAlignment="1">
      <alignment horizontal="center" vertical="center" wrapText="1"/>
    </xf>
    <xf numFmtId="176" fontId="10" fillId="0" borderId="103" xfId="0" applyNumberFormat="1" applyFont="1" applyFill="1" applyBorder="1" applyAlignment="1">
      <alignment horizontal="center" vertical="center" wrapText="1"/>
    </xf>
    <xf numFmtId="176" fontId="10" fillId="0" borderId="101" xfId="0" applyNumberFormat="1" applyFont="1" applyFill="1" applyBorder="1" applyAlignment="1">
      <alignment horizontal="distributed" vertical="center" wrapText="1"/>
    </xf>
    <xf numFmtId="176" fontId="10" fillId="0" borderId="165" xfId="0" applyNumberFormat="1" applyFont="1" applyFill="1" applyBorder="1" applyAlignment="1">
      <alignment horizontal="distributed" vertical="center" shrinkToFit="1"/>
    </xf>
    <xf numFmtId="176" fontId="10" fillId="0" borderId="13" xfId="0" applyNumberFormat="1" applyFont="1" applyFill="1" applyBorder="1" applyAlignment="1">
      <alignment horizontal="distributed" vertical="center" shrinkToFit="1"/>
    </xf>
    <xf numFmtId="176" fontId="10" fillId="0" borderId="56" xfId="0" applyNumberFormat="1" applyFont="1" applyFill="1" applyBorder="1" applyAlignment="1">
      <alignment horizontal="left" vertical="center" wrapText="1"/>
    </xf>
    <xf numFmtId="176" fontId="10" fillId="0" borderId="113" xfId="0" applyNumberFormat="1" applyFont="1" applyFill="1" applyBorder="1" applyAlignment="1">
      <alignment horizontal="left" vertical="center" wrapText="1"/>
    </xf>
    <xf numFmtId="176" fontId="10" fillId="0" borderId="11" xfId="0" applyNumberFormat="1" applyFont="1" applyFill="1" applyBorder="1" applyAlignment="1">
      <alignment horizontal="distributed" vertical="center" wrapText="1"/>
    </xf>
    <xf numFmtId="176" fontId="10" fillId="0" borderId="13" xfId="0" applyNumberFormat="1" applyFont="1" applyFill="1" applyBorder="1" applyAlignment="1">
      <alignment horizontal="distributed" vertical="center" wrapText="1"/>
    </xf>
    <xf numFmtId="176" fontId="10" fillId="0" borderId="252" xfId="0" applyNumberFormat="1" applyFont="1" applyFill="1" applyBorder="1" applyAlignment="1">
      <alignment horizontal="center" vertical="center" wrapText="1"/>
    </xf>
    <xf numFmtId="176" fontId="10" fillId="0" borderId="253" xfId="0" applyNumberFormat="1" applyFont="1" applyFill="1" applyBorder="1" applyAlignment="1">
      <alignment horizontal="center" vertical="center" wrapText="1"/>
    </xf>
    <xf numFmtId="176" fontId="10" fillId="0" borderId="254" xfId="0" applyNumberFormat="1" applyFont="1" applyFill="1" applyBorder="1" applyAlignment="1">
      <alignment horizontal="center" vertical="center" wrapText="1"/>
    </xf>
    <xf numFmtId="176" fontId="2" fillId="0" borderId="113" xfId="0" applyNumberFormat="1" applyFont="1" applyFill="1" applyBorder="1" applyAlignment="1">
      <alignment horizontal="distributed" vertical="center" wrapText="1"/>
    </xf>
    <xf numFmtId="176" fontId="10" fillId="0" borderId="55" xfId="0" applyNumberFormat="1" applyFont="1" applyFill="1" applyBorder="1" applyAlignment="1">
      <alignment horizontal="center" vertical="center"/>
    </xf>
    <xf numFmtId="176" fontId="10" fillId="0" borderId="1" xfId="0" applyNumberFormat="1" applyFont="1" applyFill="1" applyBorder="1" applyAlignment="1">
      <alignment horizontal="center" vertical="center"/>
    </xf>
    <xf numFmtId="176" fontId="10" fillId="0" borderId="4" xfId="0" applyNumberFormat="1" applyFont="1" applyFill="1" applyBorder="1" applyAlignment="1">
      <alignment horizontal="center" vertical="center"/>
    </xf>
    <xf numFmtId="176" fontId="10" fillId="0" borderId="74" xfId="0" applyNumberFormat="1" applyFont="1" applyFill="1" applyBorder="1" applyAlignment="1">
      <alignment horizontal="center" vertical="center"/>
    </xf>
    <xf numFmtId="176" fontId="10" fillId="0" borderId="42" xfId="0" applyNumberFormat="1" applyFont="1" applyFill="1" applyBorder="1" applyAlignment="1">
      <alignment horizontal="center" vertical="center"/>
    </xf>
    <xf numFmtId="176" fontId="10" fillId="0" borderId="108" xfId="0" applyNumberFormat="1" applyFont="1" applyFill="1" applyBorder="1" applyAlignment="1">
      <alignment horizontal="center" vertical="center"/>
    </xf>
    <xf numFmtId="176" fontId="10" fillId="0" borderId="60" xfId="0" applyNumberFormat="1" applyFont="1" applyFill="1" applyBorder="1" applyAlignment="1">
      <alignment horizontal="distributed" vertical="center"/>
    </xf>
    <xf numFmtId="176" fontId="10" fillId="0" borderId="75" xfId="0" applyNumberFormat="1" applyFont="1" applyFill="1" applyBorder="1" applyAlignment="1">
      <alignment horizontal="distributed" vertical="center"/>
    </xf>
    <xf numFmtId="176" fontId="10" fillId="0" borderId="61" xfId="0" applyNumberFormat="1" applyFont="1" applyFill="1" applyBorder="1" applyAlignment="1">
      <alignment horizontal="distributed" vertical="center"/>
    </xf>
    <xf numFmtId="176" fontId="10" fillId="0" borderId="62" xfId="0" applyNumberFormat="1" applyFont="1" applyFill="1" applyBorder="1" applyAlignment="1">
      <alignment horizontal="distributed" vertical="center" wrapText="1" shrinkToFit="1"/>
    </xf>
    <xf numFmtId="176" fontId="10" fillId="0" borderId="47" xfId="0" applyNumberFormat="1" applyFont="1" applyFill="1" applyBorder="1" applyAlignment="1">
      <alignment horizontal="distributed" vertical="center" shrinkToFit="1"/>
    </xf>
    <xf numFmtId="176" fontId="10" fillId="0" borderId="3" xfId="0" applyNumberFormat="1" applyFont="1" applyFill="1" applyBorder="1" applyAlignment="1">
      <alignment horizontal="distributed" vertical="center" wrapText="1"/>
    </xf>
    <xf numFmtId="176" fontId="10" fillId="0" borderId="0" xfId="0" applyNumberFormat="1" applyFont="1" applyFill="1" applyBorder="1" applyAlignment="1">
      <alignment horizontal="distributed" vertical="center" wrapText="1"/>
    </xf>
    <xf numFmtId="176" fontId="10" fillId="0" borderId="0" xfId="0" applyNumberFormat="1" applyFont="1" applyFill="1" applyBorder="1" applyAlignment="1">
      <alignment horizontal="distributed" vertical="center"/>
    </xf>
    <xf numFmtId="176" fontId="10" fillId="0" borderId="55" xfId="0" applyNumberFormat="1" applyFont="1" applyFill="1" applyBorder="1" applyAlignment="1">
      <alignment horizontal="distributed" vertical="center"/>
    </xf>
    <xf numFmtId="176" fontId="10" fillId="0" borderId="1" xfId="0" applyNumberFormat="1" applyFont="1" applyFill="1" applyBorder="1" applyAlignment="1">
      <alignment horizontal="distributed" vertical="center"/>
    </xf>
    <xf numFmtId="176" fontId="10" fillId="0" borderId="4" xfId="0" applyNumberFormat="1" applyFont="1" applyFill="1" applyBorder="1" applyAlignment="1">
      <alignment horizontal="distributed" vertical="center"/>
    </xf>
    <xf numFmtId="0" fontId="7" fillId="0" borderId="243" xfId="0" applyFont="1" applyBorder="1" applyAlignment="1">
      <alignment horizontal="center" vertical="center"/>
    </xf>
    <xf numFmtId="0" fontId="7" fillId="0" borderId="189" xfId="0" applyFont="1" applyBorder="1" applyAlignment="1">
      <alignment horizontal="center" vertical="center"/>
    </xf>
    <xf numFmtId="0" fontId="7" fillId="0" borderId="204" xfId="0" applyFont="1" applyBorder="1" applyAlignment="1">
      <alignment horizontal="center" vertical="center"/>
    </xf>
    <xf numFmtId="185" fontId="0" fillId="0" borderId="190" xfId="0" applyNumberFormat="1" applyBorder="1" applyAlignment="1">
      <alignment horizontal="distributed" vertical="center" justifyLastLine="1"/>
    </xf>
    <xf numFmtId="185" fontId="0" fillId="0" borderId="47" xfId="0" applyNumberFormat="1" applyBorder="1" applyAlignment="1">
      <alignment horizontal="distributed" vertical="center" justifyLastLine="1"/>
    </xf>
    <xf numFmtId="0" fontId="0" fillId="0" borderId="47" xfId="0" applyBorder="1" applyAlignment="1">
      <alignment vertical="distributed" wrapText="1"/>
    </xf>
    <xf numFmtId="185" fontId="0" fillId="0" borderId="62" xfId="0" applyNumberFormat="1" applyBorder="1" applyAlignment="1">
      <alignment vertical="center" wrapText="1" shrinkToFit="1"/>
    </xf>
    <xf numFmtId="185" fontId="0" fillId="0" borderId="47" xfId="0" applyNumberFormat="1" applyBorder="1" applyAlignment="1">
      <alignment vertical="center" wrapText="1" shrinkToFit="1"/>
    </xf>
    <xf numFmtId="185" fontId="0" fillId="0" borderId="255" xfId="0" applyNumberFormat="1" applyBorder="1" applyAlignment="1">
      <alignment horizontal="distributed" vertical="center" justifyLastLine="1"/>
    </xf>
    <xf numFmtId="185" fontId="0" fillId="0" borderId="191" xfId="0" applyNumberFormat="1" applyBorder="1" applyAlignment="1">
      <alignment horizontal="distributed" vertical="center" justifyLastLine="1"/>
    </xf>
    <xf numFmtId="0" fontId="0" fillId="0" borderId="191" xfId="0" applyBorder="1" applyAlignment="1">
      <alignment vertical="distributed" wrapText="1"/>
    </xf>
    <xf numFmtId="185" fontId="0" fillId="0" borderId="243" xfId="0" applyNumberFormat="1" applyBorder="1" applyAlignment="1">
      <alignment horizontal="center" vertical="center"/>
    </xf>
    <xf numFmtId="185" fontId="0" fillId="0" borderId="189" xfId="0" applyNumberFormat="1" applyBorder="1" applyAlignment="1">
      <alignment horizontal="center" vertical="center"/>
    </xf>
    <xf numFmtId="0" fontId="0" fillId="0" borderId="189" xfId="0" applyBorder="1" applyAlignment="1">
      <alignment horizontal="center" vertical="center"/>
    </xf>
    <xf numFmtId="185" fontId="0" fillId="0" borderId="246" xfId="0" applyNumberFormat="1" applyBorder="1" applyAlignment="1">
      <alignment horizontal="distributed" vertical="center" justifyLastLine="1"/>
    </xf>
    <xf numFmtId="185" fontId="0" fillId="0" borderId="42" xfId="0" applyNumberFormat="1" applyBorder="1" applyAlignment="1">
      <alignment horizontal="distributed" vertical="center" justifyLastLine="1"/>
    </xf>
    <xf numFmtId="0" fontId="0" fillId="0" borderId="42" xfId="0" applyBorder="1" applyAlignment="1">
      <alignment vertical="distributed" wrapText="1"/>
    </xf>
    <xf numFmtId="185" fontId="0" fillId="0" borderId="243" xfId="0" applyNumberFormat="1" applyBorder="1" applyAlignment="1">
      <alignment horizontal="center" vertical="center" wrapText="1"/>
    </xf>
    <xf numFmtId="185" fontId="0" fillId="0" borderId="62" xfId="0" applyNumberFormat="1" applyBorder="1" applyAlignment="1">
      <alignment horizontal="left" vertical="center" wrapText="1" shrinkToFit="1"/>
    </xf>
    <xf numFmtId="185" fontId="0" fillId="0" borderId="47" xfId="0" applyNumberFormat="1" applyBorder="1" applyAlignment="1">
      <alignment horizontal="left" vertical="center" wrapText="1" shrinkToFit="1"/>
    </xf>
    <xf numFmtId="0" fontId="0" fillId="0" borderId="62" xfId="0" applyBorder="1" applyAlignment="1">
      <alignment vertical="center" wrapText="1"/>
    </xf>
    <xf numFmtId="0" fontId="0" fillId="0" borderId="47" xfId="0" applyBorder="1" applyAlignment="1">
      <alignment vertical="center" wrapText="1"/>
    </xf>
    <xf numFmtId="176" fontId="3" fillId="0" borderId="110" xfId="0" applyNumberFormat="1" applyFont="1" applyFill="1" applyBorder="1" applyAlignment="1">
      <alignment vertical="center"/>
    </xf>
    <xf numFmtId="176" fontId="3" fillId="0" borderId="111" xfId="0" applyNumberFormat="1" applyFont="1" applyFill="1" applyBorder="1" applyAlignment="1">
      <alignment vertical="center"/>
    </xf>
    <xf numFmtId="176" fontId="3" fillId="0" borderId="256" xfId="0" applyNumberFormat="1" applyFont="1" applyFill="1" applyBorder="1" applyAlignment="1">
      <alignment horizontal="center" vertical="center"/>
    </xf>
    <xf numFmtId="0" fontId="3" fillId="0" borderId="118" xfId="0" applyFont="1" applyFill="1" applyBorder="1" applyAlignment="1">
      <alignment horizontal="center" vertical="center"/>
    </xf>
    <xf numFmtId="176" fontId="3" fillId="0" borderId="101" xfId="0" applyNumberFormat="1" applyFont="1" applyFill="1" applyBorder="1" applyAlignment="1">
      <alignment horizontal="left" vertical="center" shrinkToFit="1"/>
    </xf>
    <xf numFmtId="176" fontId="3" fillId="0" borderId="59" xfId="0" applyNumberFormat="1" applyFont="1" applyFill="1" applyBorder="1" applyAlignment="1">
      <alignment horizontal="left" vertical="center" shrinkToFit="1"/>
    </xf>
    <xf numFmtId="176" fontId="3" fillId="0" borderId="0" xfId="0" applyNumberFormat="1" applyFont="1" applyFill="1" applyBorder="1" applyAlignment="1">
      <alignment horizontal="left" vertical="center" shrinkToFit="1"/>
    </xf>
    <xf numFmtId="176" fontId="3" fillId="0" borderId="44" xfId="0" applyNumberFormat="1" applyFont="1" applyFill="1" applyBorder="1" applyAlignment="1">
      <alignment horizontal="left" vertical="center" shrinkToFit="1"/>
    </xf>
    <xf numFmtId="176" fontId="3" fillId="0" borderId="42" xfId="0" applyNumberFormat="1" applyFont="1" applyFill="1" applyBorder="1" applyAlignment="1">
      <alignment horizontal="left" vertical="center" shrinkToFit="1"/>
    </xf>
    <xf numFmtId="176" fontId="3" fillId="0" borderId="108" xfId="0" applyNumberFormat="1" applyFont="1" applyFill="1" applyBorder="1" applyAlignment="1">
      <alignment horizontal="left" vertical="center" shrinkToFit="1"/>
    </xf>
    <xf numFmtId="176" fontId="3" fillId="0" borderId="47" xfId="0" applyNumberFormat="1" applyFont="1" applyFill="1" applyBorder="1" applyAlignment="1">
      <alignment vertical="center"/>
    </xf>
    <xf numFmtId="176" fontId="3" fillId="0" borderId="2"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44" xfId="0" applyFont="1" applyFill="1" applyBorder="1" applyAlignment="1">
      <alignment horizontal="center" vertical="center"/>
    </xf>
    <xf numFmtId="176" fontId="7" fillId="0" borderId="62" xfId="0" applyNumberFormat="1"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195" fontId="7" fillId="0" borderId="55" xfId="0" applyNumberFormat="1" applyFont="1" applyBorder="1" applyAlignment="1">
      <alignment horizontal="center" vertical="center"/>
    </xf>
    <xf numFmtId="195" fontId="7" fillId="0" borderId="23" xfId="0" applyNumberFormat="1" applyFont="1" applyBorder="1" applyAlignment="1">
      <alignment horizontal="center" vertical="center"/>
    </xf>
    <xf numFmtId="0" fontId="3" fillId="0" borderId="27" xfId="0" applyFont="1" applyBorder="1" applyAlignment="1">
      <alignment horizontal="left" vertical="center"/>
    </xf>
    <xf numFmtId="0" fontId="3" fillId="0" borderId="29" xfId="0" applyFont="1" applyBorder="1" applyAlignment="1">
      <alignment horizontal="left" vertical="center"/>
    </xf>
    <xf numFmtId="0" fontId="3" fillId="0" borderId="56" xfId="0" applyFont="1" applyBorder="1" applyAlignment="1">
      <alignment horizontal="left" vertical="center"/>
    </xf>
    <xf numFmtId="0" fontId="3" fillId="0" borderId="113" xfId="0" applyFont="1" applyBorder="1" applyAlignment="1">
      <alignment horizontal="left" vertical="center"/>
    </xf>
    <xf numFmtId="0" fontId="3" fillId="0" borderId="260" xfId="0" applyFont="1" applyBorder="1" applyAlignment="1">
      <alignment horizontal="center" vertical="center"/>
    </xf>
    <xf numFmtId="0" fontId="3" fillId="0" borderId="261" xfId="0" applyFont="1" applyBorder="1" applyAlignment="1">
      <alignment horizontal="center" vertical="center"/>
    </xf>
    <xf numFmtId="0" fontId="3" fillId="0" borderId="117" xfId="0" applyFont="1" applyBorder="1" applyAlignment="1">
      <alignment horizontal="center" vertical="center"/>
    </xf>
    <xf numFmtId="0" fontId="3" fillId="0" borderId="55"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44" xfId="0" applyFont="1" applyBorder="1" applyAlignment="1">
      <alignment horizontal="center" vertical="center"/>
    </xf>
    <xf numFmtId="194" fontId="7" fillId="0" borderId="55" xfId="0" applyNumberFormat="1" applyFont="1" applyBorder="1" applyAlignment="1">
      <alignment horizontal="center" vertical="center"/>
    </xf>
    <xf numFmtId="194" fontId="7" fillId="0" borderId="23" xfId="0" applyNumberFormat="1" applyFont="1" applyBorder="1" applyAlignment="1">
      <alignment horizontal="center" vertical="center"/>
    </xf>
    <xf numFmtId="0" fontId="24" fillId="0" borderId="74" xfId="0" applyFont="1" applyBorder="1" applyAlignment="1">
      <alignment horizontal="left" vertical="center"/>
    </xf>
    <xf numFmtId="0" fontId="24" fillId="0" borderId="42" xfId="0" applyFont="1" applyBorder="1" applyAlignment="1">
      <alignment horizontal="left" vertical="center"/>
    </xf>
    <xf numFmtId="0" fontId="3" fillId="0" borderId="23" xfId="0" applyFont="1" applyBorder="1" applyAlignment="1">
      <alignment horizontal="left" vertical="center"/>
    </xf>
    <xf numFmtId="0" fontId="3" fillId="0" borderId="22" xfId="0" applyFont="1" applyBorder="1" applyAlignment="1">
      <alignment horizontal="left" vertical="center"/>
    </xf>
    <xf numFmtId="0" fontId="3" fillId="0" borderId="6" xfId="0" applyFont="1" applyBorder="1" applyAlignment="1">
      <alignment horizontal="center" vertical="center"/>
    </xf>
    <xf numFmtId="0" fontId="3" fillId="0" borderId="62" xfId="0" applyFont="1" applyBorder="1" applyAlignment="1">
      <alignment horizontal="center" vertical="center"/>
    </xf>
    <xf numFmtId="0" fontId="3" fillId="0" borderId="47" xfId="0" applyFont="1" applyBorder="1" applyAlignment="1">
      <alignment horizontal="center" vertical="center"/>
    </xf>
    <xf numFmtId="0" fontId="3" fillId="0" borderId="122"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distributed" vertical="center"/>
    </xf>
    <xf numFmtId="0" fontId="3" fillId="0" borderId="3" xfId="0" applyFont="1" applyBorder="1" applyAlignment="1">
      <alignment horizontal="distributed" vertical="center"/>
    </xf>
    <xf numFmtId="0" fontId="3" fillId="0" borderId="135" xfId="0" applyFont="1" applyBorder="1" applyAlignment="1">
      <alignment horizontal="distributed" vertical="center"/>
    </xf>
    <xf numFmtId="0" fontId="3" fillId="0" borderId="56" xfId="0" applyFont="1" applyBorder="1" applyAlignment="1">
      <alignment horizontal="distributed" vertical="center"/>
    </xf>
    <xf numFmtId="0" fontId="33" fillId="0" borderId="135" xfId="0" applyFont="1" applyBorder="1" applyAlignment="1">
      <alignment horizontal="distributed" vertical="center"/>
    </xf>
    <xf numFmtId="0" fontId="33" fillId="0" borderId="56" xfId="0" applyFont="1" applyBorder="1" applyAlignment="1">
      <alignment horizontal="distributed" vertical="center"/>
    </xf>
    <xf numFmtId="0" fontId="24" fillId="0" borderId="135" xfId="0" applyFont="1" applyBorder="1" applyAlignment="1">
      <alignment horizontal="center" vertical="center"/>
    </xf>
    <xf numFmtId="0" fontId="24" fillId="0" borderId="56" xfId="0" applyFont="1" applyBorder="1" applyAlignment="1">
      <alignment horizontal="center" vertical="center"/>
    </xf>
    <xf numFmtId="0" fontId="0" fillId="0" borderId="113" xfId="0" applyBorder="1" applyAlignment="1">
      <alignment horizontal="distributed"/>
    </xf>
    <xf numFmtId="0" fontId="3" fillId="0" borderId="23" xfId="0" applyFont="1" applyBorder="1" applyAlignment="1">
      <alignment horizontal="center" vertical="center"/>
    </xf>
    <xf numFmtId="0" fontId="3" fillId="0" borderId="22" xfId="0" applyFont="1" applyBorder="1" applyAlignment="1">
      <alignment horizontal="center" vertical="center"/>
    </xf>
    <xf numFmtId="0" fontId="3" fillId="0" borderId="26"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57" xfId="0" applyFont="1" applyBorder="1" applyAlignment="1">
      <alignment horizontal="distributed" vertical="center"/>
    </xf>
    <xf numFmtId="0" fontId="3" fillId="0" borderId="258" xfId="0" applyFont="1" applyBorder="1" applyAlignment="1">
      <alignment horizontal="distributed" vertical="center"/>
    </xf>
    <xf numFmtId="0" fontId="3" fillId="0" borderId="259" xfId="0" applyFont="1" applyBorder="1" applyAlignment="1">
      <alignment horizontal="distributed" vertical="center"/>
    </xf>
    <xf numFmtId="0" fontId="3" fillId="0" borderId="113" xfId="0" applyFont="1" applyBorder="1" applyAlignment="1">
      <alignment horizontal="distributed" vertical="center"/>
    </xf>
    <xf numFmtId="0" fontId="3" fillId="0" borderId="59" xfId="0" applyFont="1" applyBorder="1" applyAlignment="1">
      <alignment horizontal="distributed" vertical="center"/>
    </xf>
    <xf numFmtId="0" fontId="8" fillId="0" borderId="62" xfId="0" applyFont="1" applyBorder="1" applyAlignment="1">
      <alignment horizontal="center" vertical="center"/>
    </xf>
    <xf numFmtId="0" fontId="8" fillId="0" borderId="2"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135" xfId="0" applyFont="1" applyBorder="1" applyAlignment="1">
      <alignment horizontal="center" vertical="center"/>
    </xf>
    <xf numFmtId="0" fontId="3" fillId="0" borderId="45" xfId="0" applyFont="1" applyBorder="1" applyAlignment="1">
      <alignment horizontal="center" vertical="center"/>
    </xf>
    <xf numFmtId="0" fontId="5" fillId="0" borderId="45" xfId="0" applyFont="1" applyBorder="1" applyAlignment="1">
      <alignment horizontal="center" vertical="center"/>
    </xf>
    <xf numFmtId="0" fontId="3" fillId="0" borderId="27" xfId="0" applyFont="1" applyBorder="1" applyAlignment="1">
      <alignment horizontal="center" vertical="center"/>
    </xf>
    <xf numFmtId="0" fontId="3" fillId="0" borderId="73" xfId="0" applyFont="1" applyBorder="1" applyAlignment="1">
      <alignment horizontal="center" vertical="center"/>
    </xf>
    <xf numFmtId="0" fontId="3" fillId="0" borderId="119" xfId="0" applyFont="1" applyBorder="1" applyAlignment="1">
      <alignment horizontal="center" vertical="center"/>
    </xf>
    <xf numFmtId="0" fontId="3" fillId="0" borderId="128" xfId="0" applyFont="1" applyBorder="1" applyAlignment="1">
      <alignment horizontal="center" vertical="center"/>
    </xf>
    <xf numFmtId="0" fontId="3" fillId="0" borderId="262" xfId="0" applyFont="1" applyBorder="1" applyAlignment="1">
      <alignment horizontal="center" vertical="center"/>
    </xf>
    <xf numFmtId="0" fontId="3" fillId="0" borderId="68" xfId="0" applyFont="1" applyBorder="1" applyAlignment="1">
      <alignment horizontal="center" vertical="center"/>
    </xf>
    <xf numFmtId="0" fontId="3" fillId="0" borderId="263" xfId="0" applyFont="1" applyBorder="1" applyAlignment="1">
      <alignment horizontal="center" vertical="center"/>
    </xf>
    <xf numFmtId="0" fontId="8" fillId="0" borderId="243" xfId="0" applyFont="1" applyBorder="1" applyAlignment="1">
      <alignment horizontal="center" vertical="center"/>
    </xf>
    <xf numFmtId="0" fontId="8" fillId="0" borderId="189" xfId="0" applyFont="1" applyBorder="1" applyAlignment="1">
      <alignment horizontal="center" vertical="center"/>
    </xf>
    <xf numFmtId="0" fontId="8" fillId="0" borderId="204" xfId="0" applyFont="1" applyBorder="1" applyAlignment="1">
      <alignment horizontal="center" vertical="center"/>
    </xf>
    <xf numFmtId="0" fontId="3" fillId="0" borderId="42" xfId="0" applyFont="1" applyBorder="1" applyAlignment="1">
      <alignment horizontal="right" vertical="center"/>
    </xf>
    <xf numFmtId="0" fontId="5" fillId="0" borderId="55" xfId="0" applyFont="1" applyBorder="1" applyAlignment="1">
      <alignment horizontal="center" vertical="center"/>
    </xf>
    <xf numFmtId="0" fontId="5" fillId="0" borderId="4" xfId="0" applyFont="1" applyBorder="1" applyAlignment="1">
      <alignment horizontal="center" vertical="center"/>
    </xf>
    <xf numFmtId="0" fontId="5" fillId="0" borderId="74" xfId="0" applyFont="1" applyBorder="1" applyAlignment="1">
      <alignment horizontal="center" vertical="center"/>
    </xf>
    <xf numFmtId="0" fontId="5" fillId="0" borderId="108" xfId="0" applyFont="1" applyBorder="1" applyAlignment="1">
      <alignment horizontal="center" vertical="center"/>
    </xf>
    <xf numFmtId="0" fontId="3" fillId="0" borderId="55"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103" xfId="0" applyFont="1" applyBorder="1" applyAlignment="1">
      <alignment horizontal="center" vertical="center" wrapText="1"/>
    </xf>
    <xf numFmtId="0" fontId="3" fillId="0" borderId="97"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74" xfId="0" applyFont="1" applyBorder="1" applyAlignment="1">
      <alignment horizontal="center" vertical="center"/>
    </xf>
    <xf numFmtId="0" fontId="3" fillId="0" borderId="108" xfId="0" applyFont="1" applyBorder="1" applyAlignment="1">
      <alignment horizontal="center" vertical="center"/>
    </xf>
    <xf numFmtId="0" fontId="8" fillId="0" borderId="243" xfId="0" applyFont="1" applyFill="1" applyBorder="1" applyAlignment="1">
      <alignment horizontal="center" vertical="top" wrapText="1"/>
    </xf>
    <xf numFmtId="0" fontId="8" fillId="0" borderId="204" xfId="0" applyFont="1" applyFill="1" applyBorder="1" applyAlignment="1">
      <alignment horizontal="center" vertical="top" wrapText="1"/>
    </xf>
    <xf numFmtId="0" fontId="5" fillId="0" borderId="5" xfId="0" applyFont="1" applyFill="1" applyBorder="1" applyAlignment="1">
      <alignment horizontal="center" vertical="center" wrapText="1"/>
    </xf>
    <xf numFmtId="0" fontId="5" fillId="0" borderId="122" xfId="0" applyFont="1" applyFill="1" applyBorder="1" applyAlignment="1">
      <alignment horizontal="center" vertical="center" wrapText="1"/>
    </xf>
    <xf numFmtId="176" fontId="5" fillId="0" borderId="55" xfId="0" applyNumberFormat="1" applyFont="1" applyFill="1" applyBorder="1" applyAlignment="1">
      <alignment horizontal="center" vertical="center"/>
    </xf>
    <xf numFmtId="176" fontId="5" fillId="0" borderId="4" xfId="0" applyNumberFormat="1" applyFont="1" applyFill="1" applyBorder="1" applyAlignment="1">
      <alignment horizontal="center" vertical="center"/>
    </xf>
    <xf numFmtId="176" fontId="5" fillId="0" borderId="58" xfId="0" applyNumberFormat="1" applyFont="1" applyFill="1" applyBorder="1" applyAlignment="1">
      <alignment horizontal="center" vertical="center" wrapText="1"/>
    </xf>
    <xf numFmtId="176" fontId="5" fillId="0" borderId="264" xfId="0" applyNumberFormat="1" applyFont="1" applyFill="1" applyBorder="1" applyAlignment="1">
      <alignment horizontal="center" vertical="center"/>
    </xf>
    <xf numFmtId="0" fontId="5" fillId="0" borderId="128"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47" xfId="0" applyFont="1" applyFill="1" applyBorder="1" applyAlignment="1">
      <alignment horizontal="center" vertical="center"/>
    </xf>
    <xf numFmtId="176" fontId="5" fillId="0" borderId="1" xfId="0" applyNumberFormat="1" applyFont="1" applyFill="1" applyBorder="1" applyAlignment="1">
      <alignment horizontal="center" vertical="center"/>
    </xf>
    <xf numFmtId="0" fontId="5" fillId="0" borderId="74" xfId="0" applyFont="1" applyFill="1" applyBorder="1" applyAlignment="1">
      <alignment horizontal="center" vertical="center"/>
    </xf>
    <xf numFmtId="0" fontId="5" fillId="0" borderId="42" xfId="0" applyFont="1" applyFill="1" applyBorder="1" applyAlignment="1">
      <alignment horizontal="center" vertical="center"/>
    </xf>
    <xf numFmtId="176" fontId="5" fillId="0" borderId="5" xfId="0" applyNumberFormat="1" applyFont="1" applyFill="1" applyBorder="1" applyAlignment="1">
      <alignment horizontal="center" vertical="center"/>
    </xf>
    <xf numFmtId="176" fontId="5" fillId="0" borderId="122" xfId="0" applyNumberFormat="1" applyFont="1" applyFill="1" applyBorder="1" applyAlignment="1">
      <alignment horizontal="center" vertical="center"/>
    </xf>
    <xf numFmtId="0" fontId="5" fillId="0" borderId="4" xfId="0" applyFont="1" applyFill="1" applyBorder="1" applyAlignment="1">
      <alignment horizontal="center" vertical="center"/>
    </xf>
    <xf numFmtId="176" fontId="5" fillId="0" borderId="55" xfId="0" applyNumberFormat="1" applyFont="1" applyFill="1" applyBorder="1" applyAlignment="1">
      <alignment horizontal="center" vertical="center" wrapText="1"/>
    </xf>
    <xf numFmtId="176" fontId="5" fillId="0" borderId="74" xfId="0" applyNumberFormat="1" applyFont="1" applyFill="1" applyBorder="1" applyAlignment="1">
      <alignment horizontal="center" vertical="center" wrapText="1"/>
    </xf>
    <xf numFmtId="0" fontId="10" fillId="0" borderId="62" xfId="0" applyFont="1" applyFill="1" applyBorder="1" applyAlignment="1">
      <alignment horizontal="distributed" vertical="center" wrapText="1"/>
    </xf>
    <xf numFmtId="0" fontId="10" fillId="0" borderId="2" xfId="0" applyFont="1" applyFill="1" applyBorder="1" applyAlignment="1">
      <alignment horizontal="distributed" vertical="center" wrapText="1"/>
    </xf>
    <xf numFmtId="0" fontId="1" fillId="0" borderId="55" xfId="0" applyFont="1" applyBorder="1" applyAlignment="1">
      <alignment horizontal="center" vertical="center" wrapText="1"/>
    </xf>
    <xf numFmtId="0" fontId="1" fillId="0" borderId="4" xfId="0" applyFont="1" applyBorder="1" applyAlignment="1">
      <alignment horizontal="center" vertical="center" wrapText="1"/>
    </xf>
    <xf numFmtId="176" fontId="5" fillId="0" borderId="56" xfId="0" applyNumberFormat="1" applyFont="1" applyFill="1" applyBorder="1" applyAlignment="1">
      <alignment vertical="center" wrapText="1"/>
    </xf>
    <xf numFmtId="176" fontId="5" fillId="0" borderId="59" xfId="0" applyNumberFormat="1" applyFont="1" applyFill="1" applyBorder="1" applyAlignment="1">
      <alignment vertical="center" wrapText="1"/>
    </xf>
    <xf numFmtId="0" fontId="1" fillId="0" borderId="62" xfId="0" applyFont="1" applyBorder="1" applyAlignment="1">
      <alignment horizontal="left" vertical="center" wrapText="1"/>
    </xf>
    <xf numFmtId="0" fontId="1" fillId="0" borderId="2" xfId="0" applyFont="1" applyBorder="1" applyAlignment="1">
      <alignment horizontal="left" vertical="center" wrapText="1"/>
    </xf>
    <xf numFmtId="0" fontId="8" fillId="0" borderId="243" xfId="0" applyFont="1" applyFill="1" applyBorder="1" applyAlignment="1">
      <alignment horizontal="center" vertical="center"/>
    </xf>
    <xf numFmtId="0" fontId="8" fillId="0" borderId="204" xfId="0" applyFont="1" applyFill="1" applyBorder="1" applyAlignment="1">
      <alignment horizontal="center" vertical="center"/>
    </xf>
    <xf numFmtId="176" fontId="5" fillId="0" borderId="16" xfId="0" applyNumberFormat="1" applyFont="1" applyFill="1" applyBorder="1" applyAlignment="1">
      <alignment horizontal="distributed" vertical="center" wrapText="1"/>
    </xf>
    <xf numFmtId="176" fontId="5" fillId="0" borderId="56" xfId="0" applyNumberFormat="1" applyFont="1" applyFill="1" applyBorder="1" applyAlignment="1">
      <alignment horizontal="distributed" vertical="center" wrapText="1"/>
    </xf>
    <xf numFmtId="38" fontId="5" fillId="0" borderId="55" xfId="1" applyFont="1" applyFill="1" applyBorder="1" applyAlignment="1">
      <alignment horizontal="center" vertical="center" wrapText="1"/>
    </xf>
    <xf numFmtId="38" fontId="5" fillId="0" borderId="4" xfId="1" applyFont="1" applyFill="1" applyBorder="1" applyAlignment="1">
      <alignment horizontal="center" vertical="center" wrapText="1"/>
    </xf>
    <xf numFmtId="38" fontId="5" fillId="0" borderId="3" xfId="1" applyFont="1" applyFill="1" applyBorder="1" applyAlignment="1">
      <alignment horizontal="center" vertical="center" wrapText="1"/>
    </xf>
    <xf numFmtId="38" fontId="5" fillId="0" borderId="44" xfId="1" applyFont="1" applyFill="1" applyBorder="1" applyAlignment="1">
      <alignment horizontal="center" vertical="center" wrapText="1"/>
    </xf>
    <xf numFmtId="0" fontId="5" fillId="0" borderId="6" xfId="0" applyFont="1" applyFill="1" applyBorder="1" applyAlignment="1">
      <alignment horizontal="center" vertical="center" wrapText="1"/>
    </xf>
    <xf numFmtId="176" fontId="5" fillId="0" borderId="3"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176" fontId="5" fillId="0" borderId="5" xfId="0" applyNumberFormat="1" applyFont="1" applyFill="1" applyBorder="1" applyAlignment="1">
      <alignment horizontal="center" vertical="center" wrapText="1"/>
    </xf>
    <xf numFmtId="176" fontId="5" fillId="0" borderId="6" xfId="0" applyNumberFormat="1" applyFont="1" applyFill="1" applyBorder="1" applyAlignment="1">
      <alignment horizontal="center" vertical="center" wrapText="1"/>
    </xf>
    <xf numFmtId="176" fontId="5" fillId="0" borderId="122" xfId="0" applyNumberFormat="1"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45" xfId="0" applyFont="1" applyBorder="1" applyAlignment="1">
      <alignment horizontal="left" vertical="center" wrapText="1"/>
    </xf>
    <xf numFmtId="0" fontId="1" fillId="0" borderId="55" xfId="0" applyFont="1" applyBorder="1" applyAlignment="1">
      <alignment horizontal="left" vertical="center" wrapText="1"/>
    </xf>
    <xf numFmtId="0" fontId="1" fillId="0" borderId="4" xfId="0" applyFont="1" applyBorder="1" applyAlignment="1">
      <alignment horizontal="left" vertical="center" wrapText="1"/>
    </xf>
    <xf numFmtId="176" fontId="5" fillId="0" borderId="3" xfId="0" applyNumberFormat="1" applyFont="1" applyFill="1" applyBorder="1" applyAlignment="1">
      <alignment horizontal="center" vertical="center" wrapText="1"/>
    </xf>
    <xf numFmtId="176" fontId="3" fillId="0" borderId="14" xfId="0" applyNumberFormat="1" applyFont="1" applyFill="1" applyBorder="1" applyAlignment="1">
      <alignment horizontal="center" vertical="center" wrapText="1"/>
    </xf>
    <xf numFmtId="176" fontId="3" fillId="0" borderId="12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98" xfId="0" applyNumberFormat="1" applyFont="1" applyFill="1" applyBorder="1" applyAlignment="1">
      <alignment horizontal="center" vertical="center" wrapText="1"/>
    </xf>
    <xf numFmtId="176" fontId="5" fillId="0" borderId="4" xfId="0" applyNumberFormat="1" applyFont="1" applyFill="1" applyBorder="1" applyAlignment="1">
      <alignment horizontal="center" vertical="center" wrapText="1"/>
    </xf>
    <xf numFmtId="176" fontId="5" fillId="0" borderId="44" xfId="0" applyNumberFormat="1" applyFont="1" applyFill="1" applyBorder="1" applyAlignment="1">
      <alignment horizontal="center" vertical="center" wrapText="1"/>
    </xf>
    <xf numFmtId="0" fontId="1" fillId="0" borderId="0" xfId="0" applyFont="1" applyBorder="1" applyAlignment="1">
      <alignment horizontal="left" vertical="center" wrapText="1"/>
    </xf>
    <xf numFmtId="0" fontId="3" fillId="0" borderId="56" xfId="0" applyFont="1" applyBorder="1" applyAlignment="1">
      <alignment horizontal="center" vertical="center" wrapText="1"/>
    </xf>
    <xf numFmtId="0" fontId="3" fillId="0" borderId="113" xfId="0" applyFont="1" applyBorder="1" applyAlignment="1">
      <alignment horizontal="center" vertical="center" wrapText="1"/>
    </xf>
    <xf numFmtId="176" fontId="3" fillId="0" borderId="55" xfId="0" applyNumberFormat="1" applyFont="1" applyBorder="1" applyAlignment="1">
      <alignment horizontal="right" vertical="center"/>
    </xf>
    <xf numFmtId="176" fontId="3" fillId="0" borderId="4" xfId="0" applyNumberFormat="1" applyFont="1" applyBorder="1" applyAlignment="1">
      <alignment horizontal="right" vertical="center"/>
    </xf>
    <xf numFmtId="176" fontId="3" fillId="0" borderId="56" xfId="0" applyNumberFormat="1" applyFont="1" applyBorder="1" applyAlignment="1">
      <alignment horizontal="right" vertical="center" wrapText="1"/>
    </xf>
    <xf numFmtId="176" fontId="3" fillId="0" borderId="59" xfId="0" applyNumberFormat="1" applyFont="1" applyBorder="1" applyAlignment="1">
      <alignment horizontal="right" vertical="center" wrapText="1"/>
    </xf>
    <xf numFmtId="0" fontId="3" fillId="0" borderId="59" xfId="0" applyFont="1" applyBorder="1" applyAlignment="1">
      <alignment horizontal="center" vertical="center" wrapText="1"/>
    </xf>
    <xf numFmtId="0" fontId="3" fillId="0" borderId="42" xfId="0" applyFont="1" applyBorder="1" applyAlignment="1">
      <alignment horizontal="center" vertical="center" wrapText="1"/>
    </xf>
    <xf numFmtId="176" fontId="3" fillId="0" borderId="74" xfId="0" applyNumberFormat="1" applyFont="1" applyBorder="1" applyAlignment="1">
      <alignment horizontal="right" vertical="center" wrapText="1"/>
    </xf>
    <xf numFmtId="176" fontId="3" fillId="0" borderId="108" xfId="0" applyNumberFormat="1" applyFont="1" applyBorder="1" applyAlignment="1">
      <alignment horizontal="right" vertical="center" wrapText="1"/>
    </xf>
    <xf numFmtId="0" fontId="3" fillId="0" borderId="55" xfId="0" applyFont="1" applyBorder="1" applyAlignment="1">
      <alignment horizontal="left" vertical="center" wrapText="1"/>
    </xf>
    <xf numFmtId="0" fontId="3" fillId="0" borderId="1" xfId="0" applyFont="1" applyBorder="1" applyAlignment="1">
      <alignment horizontal="left" vertical="center" wrapText="1"/>
    </xf>
    <xf numFmtId="0" fontId="1" fillId="0" borderId="62"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2" xfId="0" applyFont="1" applyBorder="1" applyAlignment="1">
      <alignment horizontal="center" vertical="center" wrapText="1"/>
    </xf>
    <xf numFmtId="176" fontId="3" fillId="8" borderId="62" xfId="0" applyNumberFormat="1" applyFont="1" applyFill="1" applyBorder="1" applyAlignment="1">
      <alignment horizontal="right" vertical="center" wrapText="1"/>
    </xf>
    <xf numFmtId="176" fontId="3" fillId="8" borderId="2" xfId="0" applyNumberFormat="1" applyFont="1" applyFill="1" applyBorder="1" applyAlignment="1">
      <alignment horizontal="right" vertical="center" wrapText="1"/>
    </xf>
    <xf numFmtId="0" fontId="3" fillId="0" borderId="108"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47" xfId="0" applyFont="1" applyBorder="1" applyAlignment="1">
      <alignment horizontal="center" vertical="center" wrapText="1"/>
    </xf>
    <xf numFmtId="0" fontId="3" fillId="0" borderId="55" xfId="0" applyFont="1" applyBorder="1" applyAlignment="1">
      <alignment horizontal="left" vertical="center"/>
    </xf>
    <xf numFmtId="0" fontId="3" fillId="0" borderId="1" xfId="0" applyFont="1" applyBorder="1" applyAlignment="1">
      <alignment horizontal="left" vertical="center"/>
    </xf>
    <xf numFmtId="176" fontId="3" fillId="8" borderId="62" xfId="0" applyNumberFormat="1" applyFont="1" applyFill="1" applyBorder="1" applyAlignment="1">
      <alignment horizontal="right" vertical="center"/>
    </xf>
    <xf numFmtId="176" fontId="3" fillId="8" borderId="2" xfId="0" applyNumberFormat="1" applyFont="1" applyFill="1" applyBorder="1" applyAlignment="1">
      <alignment horizontal="right" vertical="center"/>
    </xf>
    <xf numFmtId="176" fontId="3" fillId="0" borderId="55" xfId="0" applyNumberFormat="1" applyFont="1" applyBorder="1" applyAlignment="1">
      <alignment horizontal="right" vertical="center" wrapText="1"/>
    </xf>
    <xf numFmtId="176" fontId="3" fillId="0" borderId="4" xfId="0" applyNumberFormat="1" applyFont="1" applyBorder="1" applyAlignment="1">
      <alignment horizontal="right" vertical="center" wrapText="1"/>
    </xf>
    <xf numFmtId="0" fontId="3" fillId="0" borderId="4" xfId="0" applyFont="1" applyBorder="1" applyAlignment="1">
      <alignment horizontal="left" vertical="center" wrapText="1"/>
    </xf>
    <xf numFmtId="0" fontId="8" fillId="0" borderId="0" xfId="0" applyFont="1" applyAlignment="1">
      <alignment horizontal="left"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176" fontId="3" fillId="2" borderId="62" xfId="0" applyNumberFormat="1" applyFont="1" applyFill="1" applyBorder="1" applyAlignment="1">
      <alignment horizontal="right" vertical="center" wrapText="1"/>
    </xf>
    <xf numFmtId="176" fontId="3" fillId="2" borderId="2" xfId="0" applyNumberFormat="1" applyFont="1" applyFill="1" applyBorder="1" applyAlignment="1">
      <alignment horizontal="right" vertical="center" wrapText="1"/>
    </xf>
    <xf numFmtId="176" fontId="3" fillId="0" borderId="60" xfId="0" applyNumberFormat="1" applyFont="1" applyBorder="1" applyAlignment="1">
      <alignment horizontal="right" vertical="center" wrapText="1"/>
    </xf>
    <xf numFmtId="176" fontId="3" fillId="0" borderId="61" xfId="0" applyNumberFormat="1" applyFont="1" applyBorder="1" applyAlignment="1">
      <alignment horizontal="right" vertical="center" wrapText="1"/>
    </xf>
    <xf numFmtId="0" fontId="3" fillId="0" borderId="60"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4" xfId="0" applyFont="1" applyBorder="1" applyAlignment="1">
      <alignment horizontal="left" vertical="center"/>
    </xf>
    <xf numFmtId="0" fontId="3" fillId="0" borderId="265" xfId="0" applyFont="1" applyBorder="1" applyAlignment="1">
      <alignment horizontal="center" vertical="center" wrapText="1"/>
    </xf>
    <xf numFmtId="0" fontId="3" fillId="0" borderId="0" xfId="0" applyFont="1" applyAlignment="1">
      <alignment horizontal="center" vertical="center"/>
    </xf>
    <xf numFmtId="0" fontId="3" fillId="2" borderId="5" xfId="0" applyFont="1" applyFill="1" applyBorder="1" applyAlignment="1">
      <alignment horizontal="center" vertical="center" wrapText="1"/>
    </xf>
    <xf numFmtId="0" fontId="3" fillId="2" borderId="122" xfId="0" applyFont="1" applyFill="1" applyBorder="1" applyAlignment="1">
      <alignment horizontal="center" vertical="center" wrapText="1"/>
    </xf>
    <xf numFmtId="0" fontId="3" fillId="0" borderId="0" xfId="0" applyFont="1" applyAlignment="1">
      <alignment horizontal="center" vertical="center" wrapText="1"/>
    </xf>
    <xf numFmtId="0" fontId="3" fillId="0" borderId="266" xfId="0" applyFont="1" applyBorder="1" applyAlignment="1">
      <alignment horizontal="center" vertical="center" shrinkToFit="1"/>
    </xf>
    <xf numFmtId="0" fontId="3" fillId="0" borderId="267" xfId="0" applyFont="1" applyBorder="1" applyAlignment="1">
      <alignment horizontal="center" vertical="center" shrinkToFit="1"/>
    </xf>
    <xf numFmtId="38" fontId="3" fillId="2" borderId="5" xfId="0" applyNumberFormat="1" applyFont="1" applyFill="1" applyBorder="1" applyAlignment="1">
      <alignment horizontal="center" vertical="center" wrapText="1"/>
    </xf>
    <xf numFmtId="0" fontId="9" fillId="0" borderId="0" xfId="0" applyFont="1" applyAlignment="1">
      <alignment horizontal="left" vertical="center" wrapText="1"/>
    </xf>
    <xf numFmtId="176" fontId="3" fillId="0" borderId="106" xfId="0" applyNumberFormat="1" applyFont="1" applyBorder="1" applyAlignment="1">
      <alignment horizontal="right" vertical="center"/>
    </xf>
    <xf numFmtId="176" fontId="3" fillId="0" borderId="111" xfId="0" applyNumberFormat="1" applyFont="1" applyBorder="1" applyAlignment="1">
      <alignment horizontal="right" vertical="center"/>
    </xf>
    <xf numFmtId="176" fontId="3" fillId="0" borderId="106" xfId="0" applyNumberFormat="1" applyFont="1" applyBorder="1" applyAlignment="1">
      <alignment horizontal="right" vertical="center" wrapText="1"/>
    </xf>
    <xf numFmtId="176" fontId="3" fillId="0" borderId="111" xfId="0" applyNumberFormat="1" applyFont="1" applyBorder="1" applyAlignment="1">
      <alignment horizontal="right" vertical="center" wrapText="1"/>
    </xf>
    <xf numFmtId="38" fontId="3" fillId="2" borderId="5" xfId="1" applyFont="1" applyFill="1" applyBorder="1" applyAlignment="1">
      <alignment horizontal="center" vertical="center" wrapText="1"/>
    </xf>
    <xf numFmtId="38" fontId="3" fillId="2" borderId="122" xfId="1" applyFont="1" applyFill="1" applyBorder="1" applyAlignment="1">
      <alignment horizontal="center" vertical="center" wrapText="1"/>
    </xf>
    <xf numFmtId="0" fontId="10" fillId="0" borderId="103" xfId="0" applyFont="1" applyBorder="1" applyAlignment="1">
      <alignment horizontal="center" vertical="center" wrapText="1"/>
    </xf>
    <xf numFmtId="0" fontId="10" fillId="0" borderId="97" xfId="0" applyFont="1" applyBorder="1" applyAlignment="1">
      <alignment horizontal="center" vertical="center" wrapText="1"/>
    </xf>
    <xf numFmtId="0" fontId="10" fillId="0" borderId="45" xfId="0" applyFont="1" applyBorder="1" applyAlignment="1">
      <alignment horizontal="left" vertical="center" wrapText="1"/>
    </xf>
    <xf numFmtId="0" fontId="10" fillId="0" borderId="62" xfId="0" applyFont="1" applyBorder="1" applyAlignment="1">
      <alignment horizontal="left" vertical="center" wrapText="1"/>
    </xf>
    <xf numFmtId="0" fontId="10" fillId="0" borderId="2" xfId="0" applyFont="1" applyBorder="1" applyAlignment="1">
      <alignment horizontal="left" vertical="center" wrapText="1"/>
    </xf>
    <xf numFmtId="0" fontId="10" fillId="0" borderId="111" xfId="0" applyFont="1" applyBorder="1" applyAlignment="1">
      <alignment horizontal="center" vertical="center" wrapText="1"/>
    </xf>
    <xf numFmtId="0" fontId="10" fillId="0" borderId="55"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3" fillId="0" borderId="62" xfId="0" applyFont="1" applyBorder="1" applyAlignment="1">
      <alignment horizontal="center" vertical="center" wrapText="1"/>
    </xf>
    <xf numFmtId="0" fontId="3" fillId="0" borderId="2" xfId="0" applyFont="1" applyBorder="1" applyAlignment="1">
      <alignment horizontal="center" vertical="center" wrapText="1"/>
    </xf>
    <xf numFmtId="0" fontId="10" fillId="0" borderId="64" xfId="0" applyFont="1" applyBorder="1" applyAlignment="1">
      <alignment horizontal="center" vertical="center"/>
    </xf>
    <xf numFmtId="0" fontId="10" fillId="0" borderId="93" xfId="0" applyFont="1" applyBorder="1" applyAlignment="1">
      <alignment horizontal="center" vertical="center"/>
    </xf>
    <xf numFmtId="0" fontId="10" fillId="0" borderId="63" xfId="0" applyFont="1" applyBorder="1" applyAlignment="1">
      <alignment horizontal="center" vertical="center"/>
    </xf>
    <xf numFmtId="0" fontId="17" fillId="0" borderId="112" xfId="0" applyFont="1" applyFill="1" applyBorder="1" applyAlignment="1">
      <alignment horizontal="center" vertical="center" wrapText="1"/>
    </xf>
    <xf numFmtId="0" fontId="17" fillId="0" borderId="130"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58" xfId="0" applyFont="1" applyFill="1" applyBorder="1" applyAlignment="1">
      <alignment horizontal="center" vertical="center" wrapText="1"/>
    </xf>
    <xf numFmtId="0" fontId="17" fillId="0" borderId="100" xfId="0" applyFont="1" applyFill="1" applyBorder="1" applyAlignment="1">
      <alignment horizontal="center" vertical="center" wrapText="1"/>
    </xf>
    <xf numFmtId="0" fontId="17" fillId="0" borderId="51" xfId="0" applyFont="1" applyFill="1" applyBorder="1" applyAlignment="1">
      <alignment horizontal="center" vertical="center" wrapText="1"/>
    </xf>
    <xf numFmtId="0" fontId="17" fillId="0" borderId="77" xfId="0" applyFont="1" applyFill="1" applyBorder="1" applyAlignment="1">
      <alignment horizontal="center" vertical="center" wrapText="1"/>
    </xf>
    <xf numFmtId="0" fontId="10" fillId="0" borderId="268" xfId="0" applyFont="1" applyFill="1" applyBorder="1" applyAlignment="1">
      <alignment vertical="center"/>
    </xf>
    <xf numFmtId="0" fontId="10" fillId="0" borderId="110" xfId="0" applyFont="1" applyFill="1" applyBorder="1" applyAlignment="1">
      <alignment vertical="center"/>
    </xf>
    <xf numFmtId="0" fontId="10" fillId="0" borderId="111" xfId="0" applyFont="1" applyFill="1" applyBorder="1" applyAlignment="1">
      <alignment vertical="center"/>
    </xf>
    <xf numFmtId="0" fontId="10" fillId="0" borderId="101" xfId="0" applyFont="1" applyFill="1" applyBorder="1" applyAlignment="1">
      <alignment vertical="center"/>
    </xf>
    <xf numFmtId="0" fontId="10" fillId="0" borderId="113" xfId="0" applyFont="1" applyFill="1" applyBorder="1" applyAlignment="1">
      <alignment vertical="center"/>
    </xf>
    <xf numFmtId="0" fontId="10" fillId="0" borderId="59" xfId="0" applyFont="1" applyFill="1" applyBorder="1" applyAlignment="1">
      <alignment vertical="center"/>
    </xf>
    <xf numFmtId="0" fontId="10" fillId="0" borderId="78" xfId="0" applyFont="1" applyFill="1" applyBorder="1" applyAlignment="1">
      <alignment horizontal="center" vertical="center"/>
    </xf>
    <xf numFmtId="0" fontId="10" fillId="0" borderId="75" xfId="0" applyFont="1" applyFill="1" applyBorder="1" applyAlignment="1">
      <alignment horizontal="center" vertical="center"/>
    </xf>
    <xf numFmtId="0" fontId="10" fillId="0" borderId="61" xfId="0" applyFont="1" applyFill="1" applyBorder="1" applyAlignment="1">
      <alignment horizontal="center" vertical="center"/>
    </xf>
    <xf numFmtId="0" fontId="17" fillId="0" borderId="101" xfId="0" applyFont="1" applyFill="1" applyBorder="1" applyAlignment="1">
      <alignment horizontal="center" vertical="center" shrinkToFit="1"/>
    </xf>
    <xf numFmtId="0" fontId="0" fillId="0" borderId="113" xfId="0" applyFill="1" applyBorder="1" applyAlignment="1">
      <alignment horizontal="center" vertical="center" shrinkToFit="1"/>
    </xf>
    <xf numFmtId="0" fontId="0" fillId="0" borderId="59" xfId="0" applyFill="1" applyBorder="1" applyAlignment="1">
      <alignment horizontal="center" vertical="center" shrinkToFit="1"/>
    </xf>
    <xf numFmtId="0" fontId="17" fillId="0" borderId="165" xfId="0" applyFont="1" applyBorder="1" applyAlignment="1">
      <alignment vertical="center" textRotation="255"/>
    </xf>
    <xf numFmtId="0" fontId="17" fillId="0" borderId="102" xfId="0" applyFont="1" applyBorder="1" applyAlignment="1">
      <alignment vertical="center" textRotation="255"/>
    </xf>
    <xf numFmtId="0" fontId="17" fillId="0" borderId="164" xfId="0" applyFont="1" applyBorder="1" applyAlignment="1">
      <alignment vertical="center" textRotation="255"/>
    </xf>
    <xf numFmtId="0" fontId="0" fillId="0" borderId="113" xfId="0" applyFill="1" applyBorder="1" applyAlignment="1">
      <alignment horizontal="center" shrinkToFit="1"/>
    </xf>
    <xf numFmtId="0" fontId="0" fillId="0" borderId="59" xfId="0" applyFill="1" applyBorder="1" applyAlignment="1">
      <alignment horizontal="center" shrinkToFit="1"/>
    </xf>
    <xf numFmtId="0" fontId="17" fillId="0" borderId="101" xfId="0" applyFont="1" applyBorder="1" applyAlignment="1">
      <alignment horizontal="center" vertical="center" wrapText="1"/>
    </xf>
    <xf numFmtId="0" fontId="17" fillId="0" borderId="113" xfId="0" applyFont="1" applyBorder="1" applyAlignment="1">
      <alignment horizontal="center" vertical="center" wrapText="1"/>
    </xf>
    <xf numFmtId="0" fontId="17" fillId="0" borderId="59" xfId="0" applyFont="1" applyBorder="1" applyAlignment="1">
      <alignment horizontal="center" vertical="center" wrapText="1"/>
    </xf>
    <xf numFmtId="0" fontId="17" fillId="0" borderId="14" xfId="0" applyFont="1" applyBorder="1" applyAlignment="1">
      <alignment horizontal="distributed" vertical="center" wrapText="1"/>
    </xf>
    <xf numFmtId="0" fontId="17" fillId="0" borderId="21" xfId="0" applyFont="1" applyBorder="1" applyAlignment="1">
      <alignment horizontal="distributed" vertical="center" wrapText="1"/>
    </xf>
    <xf numFmtId="0" fontId="17" fillId="0" borderId="19" xfId="0" applyFont="1" applyBorder="1" applyAlignment="1">
      <alignment horizontal="distributed" vertical="center" wrapText="1"/>
    </xf>
    <xf numFmtId="0" fontId="17" fillId="0" borderId="100" xfId="0" applyFont="1" applyBorder="1" applyAlignment="1">
      <alignment horizontal="distributed" vertical="center" wrapText="1"/>
    </xf>
    <xf numFmtId="0" fontId="17" fillId="0" borderId="57" xfId="0" applyFont="1" applyBorder="1" applyAlignment="1">
      <alignment horizontal="distributed" vertical="center" wrapText="1"/>
    </xf>
    <xf numFmtId="0" fontId="2" fillId="0" borderId="101" xfId="0" applyFont="1" applyFill="1" applyBorder="1" applyAlignment="1">
      <alignment horizontal="center" vertical="center" wrapText="1"/>
    </xf>
    <xf numFmtId="0" fontId="2" fillId="0" borderId="113"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14" xfId="0" applyFont="1" applyFill="1" applyBorder="1" applyAlignment="1">
      <alignment horizontal="distributed" vertical="center" textRotation="255" wrapText="1"/>
    </xf>
    <xf numFmtId="0" fontId="2" fillId="0" borderId="19" xfId="0" applyFont="1" applyFill="1" applyBorder="1" applyAlignment="1">
      <alignment horizontal="distributed" vertical="center" textRotation="255" wrapText="1"/>
    </xf>
    <xf numFmtId="0" fontId="17" fillId="0" borderId="165" xfId="0" applyFont="1" applyFill="1" applyBorder="1" applyAlignment="1">
      <alignment horizontal="distributed" vertical="center"/>
    </xf>
    <xf numFmtId="0" fontId="17" fillId="0" borderId="166" xfId="0" applyFont="1" applyFill="1" applyBorder="1" applyAlignment="1">
      <alignment horizontal="distributed" vertical="center"/>
    </xf>
    <xf numFmtId="0" fontId="17" fillId="0" borderId="164" xfId="0" applyFont="1" applyFill="1" applyBorder="1" applyAlignment="1">
      <alignment horizontal="distributed" vertical="center"/>
    </xf>
    <xf numFmtId="0" fontId="17" fillId="0" borderId="162" xfId="0" applyFont="1" applyFill="1" applyBorder="1" applyAlignment="1">
      <alignment horizontal="distributed" vertical="center"/>
    </xf>
    <xf numFmtId="0" fontId="17" fillId="0" borderId="113" xfId="0" applyFont="1" applyFill="1" applyBorder="1" applyAlignment="1">
      <alignment horizontal="center" vertical="center" shrinkToFit="1"/>
    </xf>
    <xf numFmtId="0" fontId="17" fillId="0" borderId="59" xfId="0" applyFont="1" applyFill="1" applyBorder="1" applyAlignment="1">
      <alignment horizontal="center" vertical="center" shrinkToFit="1"/>
    </xf>
    <xf numFmtId="0" fontId="17" fillId="0" borderId="101" xfId="0" applyFont="1" applyFill="1" applyBorder="1" applyAlignment="1">
      <alignment horizontal="distributed" vertical="center" wrapText="1"/>
    </xf>
    <xf numFmtId="0" fontId="17" fillId="0" borderId="113" xfId="0" applyFont="1" applyFill="1" applyBorder="1" applyAlignment="1">
      <alignment horizontal="distributed" vertical="center" wrapText="1"/>
    </xf>
    <xf numFmtId="0" fontId="17" fillId="0" borderId="59" xfId="0" applyFont="1" applyFill="1" applyBorder="1" applyAlignment="1">
      <alignment horizontal="distributed" vertical="center" wrapText="1"/>
    </xf>
    <xf numFmtId="0" fontId="2" fillId="0" borderId="101" xfId="0" applyFont="1" applyFill="1" applyBorder="1" applyAlignment="1">
      <alignment horizontal="distributed" vertical="center" wrapText="1"/>
    </xf>
    <xf numFmtId="0" fontId="2" fillId="0" borderId="113" xfId="0" applyFont="1" applyFill="1" applyBorder="1" applyAlignment="1">
      <alignment horizontal="distributed" vertical="center" wrapText="1"/>
    </xf>
    <xf numFmtId="0" fontId="2" fillId="0" borderId="59" xfId="0" applyFont="1" applyFill="1" applyBorder="1" applyAlignment="1">
      <alignment horizontal="distributed" vertical="center" wrapText="1"/>
    </xf>
    <xf numFmtId="0" fontId="2" fillId="0" borderId="101" xfId="0" applyFont="1" applyFill="1" applyBorder="1" applyAlignment="1">
      <alignment horizontal="center" vertical="center" shrinkToFit="1"/>
    </xf>
    <xf numFmtId="0" fontId="2" fillId="0" borderId="113" xfId="0" applyFont="1" applyFill="1" applyBorder="1" applyAlignment="1">
      <alignment horizontal="center" vertical="center" shrinkToFit="1"/>
    </xf>
    <xf numFmtId="0" fontId="2" fillId="0" borderId="59" xfId="0" applyFont="1" applyFill="1" applyBorder="1" applyAlignment="1">
      <alignment horizontal="center" vertical="center" shrinkToFit="1"/>
    </xf>
    <xf numFmtId="0" fontId="17" fillId="0" borderId="77" xfId="0" applyFont="1" applyFill="1" applyBorder="1" applyAlignment="1">
      <alignment horizontal="center" vertical="center"/>
    </xf>
    <xf numFmtId="0" fontId="17" fillId="0" borderId="52" xfId="0" applyFont="1" applyFill="1" applyBorder="1" applyAlignment="1">
      <alignment horizontal="center" vertical="center"/>
    </xf>
    <xf numFmtId="0" fontId="17" fillId="0" borderId="54" xfId="0" applyFont="1" applyFill="1" applyBorder="1" applyAlignment="1">
      <alignment horizontal="distributed" vertical="center" wrapText="1"/>
    </xf>
    <xf numFmtId="0" fontId="17" fillId="0" borderId="103" xfId="0" applyFont="1" applyFill="1" applyBorder="1" applyAlignment="1">
      <alignment horizontal="distributed" vertical="center" wrapText="1"/>
    </xf>
    <xf numFmtId="0" fontId="17" fillId="0" borderId="97" xfId="0" applyFont="1" applyFill="1" applyBorder="1" applyAlignment="1">
      <alignment horizontal="distributed" vertical="center" wrapText="1"/>
    </xf>
    <xf numFmtId="0" fontId="17" fillId="0" borderId="81" xfId="0" applyFont="1" applyFill="1" applyBorder="1" applyAlignment="1">
      <alignment horizontal="distributed" vertical="center" wrapText="1"/>
    </xf>
    <xf numFmtId="0" fontId="17" fillId="0" borderId="79" xfId="0" applyFont="1" applyFill="1" applyBorder="1" applyAlignment="1">
      <alignment horizontal="distributed" vertical="center" wrapText="1"/>
    </xf>
    <xf numFmtId="0" fontId="17" fillId="0" borderId="102" xfId="0" applyFont="1" applyFill="1" applyBorder="1" applyAlignment="1">
      <alignment horizontal="distributed" vertical="center" wrapText="1"/>
    </xf>
    <xf numFmtId="0" fontId="17" fillId="0" borderId="163" xfId="0" applyFont="1" applyFill="1" applyBorder="1" applyAlignment="1">
      <alignment horizontal="distributed" vertical="center" wrapText="1"/>
    </xf>
    <xf numFmtId="0" fontId="17" fillId="0" borderId="164" xfId="0" applyFont="1" applyFill="1" applyBorder="1" applyAlignment="1">
      <alignment horizontal="distributed" vertical="center" wrapText="1"/>
    </xf>
    <xf numFmtId="0" fontId="17" fillId="0" borderId="162" xfId="0" applyFont="1" applyFill="1" applyBorder="1" applyAlignment="1">
      <alignment horizontal="distributed" vertical="center" wrapText="1"/>
    </xf>
    <xf numFmtId="0" fontId="17" fillId="0" borderId="268" xfId="0" applyFont="1" applyFill="1" applyBorder="1" applyAlignment="1">
      <alignment vertical="center" wrapText="1" shrinkToFit="1"/>
    </xf>
    <xf numFmtId="0" fontId="17" fillId="0" borderId="110" xfId="0" applyFont="1" applyFill="1" applyBorder="1" applyAlignment="1">
      <alignment vertical="center" wrapText="1" shrinkToFit="1"/>
    </xf>
    <xf numFmtId="0" fontId="17" fillId="0" borderId="111" xfId="0" applyFont="1" applyFill="1" applyBorder="1" applyAlignment="1">
      <alignment vertical="center" wrapText="1" shrinkToFit="1"/>
    </xf>
    <xf numFmtId="0" fontId="17" fillId="0" borderId="101" xfId="0" applyFont="1" applyFill="1" applyBorder="1" applyAlignment="1">
      <alignment vertical="center" wrapText="1" shrinkToFit="1"/>
    </xf>
    <xf numFmtId="0" fontId="17" fillId="0" borderId="113" xfId="0" applyFont="1" applyFill="1" applyBorder="1" applyAlignment="1">
      <alignment vertical="center" wrapText="1" shrinkToFit="1"/>
    </xf>
    <xf numFmtId="0" fontId="17" fillId="0" borderId="59" xfId="0" applyFont="1" applyFill="1" applyBorder="1" applyAlignment="1">
      <alignment vertical="center" wrapText="1" shrinkToFit="1"/>
    </xf>
    <xf numFmtId="0" fontId="17" fillId="0" borderId="78" xfId="0" applyFont="1" applyFill="1" applyBorder="1" applyAlignment="1">
      <alignment horizontal="center" vertical="center"/>
    </xf>
    <xf numFmtId="0" fontId="17" fillId="0" borderId="75" xfId="0" applyFont="1" applyFill="1" applyBorder="1" applyAlignment="1">
      <alignment horizontal="center" vertical="center"/>
    </xf>
    <xf numFmtId="0" fontId="17" fillId="0" borderId="61" xfId="0" applyFont="1" applyFill="1" applyBorder="1" applyAlignment="1">
      <alignment horizontal="center" vertical="center"/>
    </xf>
    <xf numFmtId="0" fontId="10" fillId="0" borderId="103" xfId="0" applyFont="1" applyFill="1" applyBorder="1" applyAlignment="1">
      <alignment horizontal="center" vertical="center" wrapText="1"/>
    </xf>
    <xf numFmtId="0" fontId="10" fillId="0" borderId="97" xfId="0" applyFont="1" applyFill="1" applyBorder="1" applyAlignment="1">
      <alignment horizontal="center" vertical="center" wrapText="1"/>
    </xf>
    <xf numFmtId="0" fontId="17" fillId="0" borderId="81" xfId="0" applyFont="1" applyFill="1" applyBorder="1" applyAlignment="1">
      <alignment horizontal="distributed" vertical="center"/>
    </xf>
    <xf numFmtId="0" fontId="17" fillId="0" borderId="1" xfId="0" applyFont="1" applyFill="1" applyBorder="1" applyAlignment="1">
      <alignment horizontal="distributed" vertical="center"/>
    </xf>
    <xf numFmtId="0" fontId="17" fillId="0" borderId="18" xfId="0" applyFont="1" applyFill="1" applyBorder="1" applyAlignment="1">
      <alignment horizontal="distributed" vertical="center"/>
    </xf>
    <xf numFmtId="0" fontId="2" fillId="0" borderId="165" xfId="0" applyFont="1" applyFill="1" applyBorder="1" applyAlignment="1">
      <alignment horizontal="center" vertical="center" textRotation="255" wrapText="1"/>
    </xf>
    <xf numFmtId="0" fontId="2" fillId="0" borderId="102" xfId="0" applyFont="1" applyFill="1" applyBorder="1" applyAlignment="1">
      <alignment horizontal="center" vertical="center" textRotation="255" wrapText="1"/>
    </xf>
    <xf numFmtId="0" fontId="2" fillId="0" borderId="164" xfId="0" applyFont="1" applyFill="1" applyBorder="1" applyAlignment="1">
      <alignment horizontal="center" vertical="center" textRotation="255" wrapText="1"/>
    </xf>
    <xf numFmtId="0" fontId="2" fillId="0" borderId="94" xfId="0" applyFont="1" applyBorder="1" applyAlignment="1">
      <alignment horizontal="distributed" vertical="center"/>
    </xf>
    <xf numFmtId="0" fontId="2" fillId="0" borderId="47" xfId="0" applyFont="1" applyBorder="1" applyAlignment="1">
      <alignment horizontal="distributed" vertical="center"/>
    </xf>
    <xf numFmtId="0" fontId="2" fillId="0" borderId="94" xfId="0" applyFont="1" applyBorder="1" applyAlignment="1">
      <alignment horizontal="distributed" vertical="center" wrapText="1"/>
    </xf>
    <xf numFmtId="0" fontId="2" fillId="0" borderId="2" xfId="0" applyFont="1" applyBorder="1" applyAlignment="1">
      <alignment horizontal="distributed" vertical="center"/>
    </xf>
    <xf numFmtId="0" fontId="17" fillId="0" borderId="268" xfId="0" applyFont="1" applyFill="1" applyBorder="1" applyAlignment="1">
      <alignment vertical="center" wrapText="1"/>
    </xf>
    <xf numFmtId="0" fontId="17" fillId="0" borderId="110" xfId="0" applyFont="1" applyFill="1" applyBorder="1" applyAlignment="1">
      <alignment vertical="center"/>
    </xf>
    <xf numFmtId="0" fontId="17" fillId="0" borderId="111" xfId="0" applyFont="1" applyFill="1" applyBorder="1" applyAlignment="1">
      <alignment vertical="center"/>
    </xf>
    <xf numFmtId="0" fontId="17" fillId="0" borderId="101" xfId="0" applyFont="1" applyFill="1" applyBorder="1" applyAlignment="1">
      <alignment vertical="center" wrapText="1"/>
    </xf>
    <xf numFmtId="0" fontId="17" fillId="0" borderId="113" xfId="0" applyFont="1" applyFill="1" applyBorder="1" applyAlignment="1">
      <alignment vertical="center"/>
    </xf>
    <xf numFmtId="0" fontId="17" fillId="0" borderId="59" xfId="0" applyFont="1" applyFill="1" applyBorder="1" applyAlignment="1">
      <alignment vertical="center"/>
    </xf>
    <xf numFmtId="0" fontId="2" fillId="0" borderId="94" xfId="0" applyFont="1" applyBorder="1" applyAlignment="1">
      <alignment horizontal="center" vertical="center" shrinkToFit="1"/>
    </xf>
    <xf numFmtId="0" fontId="0" fillId="0" borderId="47" xfId="0" applyBorder="1" applyAlignment="1">
      <alignment horizontal="center" vertical="center" shrinkToFit="1"/>
    </xf>
    <xf numFmtId="0" fontId="0" fillId="0" borderId="92" xfId="0" applyBorder="1" applyAlignment="1">
      <alignment horizontal="center" vertical="center" shrinkToFit="1"/>
    </xf>
    <xf numFmtId="0" fontId="2" fillId="0" borderId="96" xfId="0" applyFont="1" applyBorder="1" applyAlignment="1">
      <alignment horizontal="distributed" vertical="center" wrapText="1"/>
    </xf>
    <xf numFmtId="0" fontId="2" fillId="0" borderId="42" xfId="0" applyFont="1" applyBorder="1" applyAlignment="1">
      <alignment horizontal="distributed" vertical="center"/>
    </xf>
    <xf numFmtId="0" fontId="2" fillId="0" borderId="108" xfId="0" applyFont="1" applyBorder="1" applyAlignment="1">
      <alignment horizontal="distributed" vertical="center"/>
    </xf>
    <xf numFmtId="0" fontId="2" fillId="0" borderId="14"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65" xfId="0" applyFont="1" applyFill="1" applyBorder="1" applyAlignment="1">
      <alignment horizontal="distributed" vertical="center" wrapText="1"/>
    </xf>
    <xf numFmtId="0" fontId="2" fillId="0" borderId="166" xfId="0" applyFont="1" applyFill="1" applyBorder="1" applyAlignment="1">
      <alignment horizontal="distributed" vertical="center" wrapText="1"/>
    </xf>
    <xf numFmtId="0" fontId="17" fillId="0" borderId="101" xfId="0" applyFont="1" applyFill="1" applyBorder="1" applyAlignment="1">
      <alignment vertical="center" shrinkToFit="1"/>
    </xf>
    <xf numFmtId="0" fontId="0" fillId="0" borderId="113" xfId="0" applyFill="1" applyBorder="1"/>
    <xf numFmtId="0" fontId="0" fillId="0" borderId="59" xfId="0" applyFill="1" applyBorder="1"/>
    <xf numFmtId="0" fontId="17" fillId="0" borderId="113" xfId="0" applyFont="1" applyFill="1" applyBorder="1" applyAlignment="1">
      <alignment vertical="center" shrinkToFit="1"/>
    </xf>
    <xf numFmtId="0" fontId="17" fillId="0" borderId="59" xfId="0" applyFont="1" applyFill="1" applyBorder="1" applyAlignment="1">
      <alignment vertical="center" shrinkToFit="1"/>
    </xf>
    <xf numFmtId="0" fontId="17" fillId="0" borderId="93" xfId="0" applyFont="1" applyBorder="1" applyAlignment="1">
      <alignment horizontal="distributed" vertical="center"/>
    </xf>
    <xf numFmtId="0" fontId="17" fillId="0" borderId="93" xfId="0" applyFont="1" applyBorder="1" applyAlignment="1">
      <alignment horizontal="distributed" vertical="center" wrapText="1"/>
    </xf>
    <xf numFmtId="0" fontId="17" fillId="0" borderId="80" xfId="0" applyFont="1" applyBorder="1" applyAlignment="1">
      <alignment horizontal="distributed" vertical="center" wrapText="1"/>
    </xf>
    <xf numFmtId="0" fontId="17" fillId="0" borderId="53" xfId="0" applyFont="1" applyBorder="1" applyAlignment="1">
      <alignment horizontal="distributed" vertical="center" wrapText="1"/>
    </xf>
    <xf numFmtId="0" fontId="17" fillId="0" borderId="102" xfId="0" applyFont="1" applyBorder="1" applyAlignment="1">
      <alignment horizontal="distributed" vertical="center" wrapText="1"/>
    </xf>
    <xf numFmtId="0" fontId="17" fillId="0" borderId="163" xfId="0" applyFont="1" applyBorder="1" applyAlignment="1">
      <alignment horizontal="distributed" vertical="center" wrapText="1"/>
    </xf>
    <xf numFmtId="0" fontId="17" fillId="0" borderId="164" xfId="0" applyFont="1" applyBorder="1" applyAlignment="1">
      <alignment horizontal="distributed" vertical="center" wrapText="1"/>
    </xf>
    <xf numFmtId="0" fontId="17" fillId="0" borderId="162" xfId="0" applyFont="1" applyBorder="1" applyAlignment="1">
      <alignment horizontal="distributed" vertical="center" wrapText="1"/>
    </xf>
    <xf numFmtId="0" fontId="17" fillId="0" borderId="100" xfId="0" applyFont="1" applyBorder="1" applyAlignment="1">
      <alignment horizontal="center" vertical="center" wrapText="1"/>
    </xf>
    <xf numFmtId="0" fontId="17" fillId="0" borderId="14" xfId="0" applyFont="1" applyBorder="1" applyAlignment="1">
      <alignment horizontal="center" vertical="center" wrapText="1" shrinkToFit="1"/>
    </xf>
    <xf numFmtId="0" fontId="17" fillId="0" borderId="21" xfId="0" applyFont="1" applyBorder="1" applyAlignment="1">
      <alignment horizontal="center" vertical="center" wrapText="1" shrinkToFit="1"/>
    </xf>
    <xf numFmtId="0" fontId="17" fillId="0" borderId="21" xfId="0" applyFont="1" applyBorder="1" applyAlignment="1">
      <alignment horizontal="center" vertical="center" shrinkToFit="1"/>
    </xf>
    <xf numFmtId="0" fontId="17" fillId="0" borderId="19" xfId="0" applyFont="1" applyBorder="1" applyAlignment="1">
      <alignment horizontal="center" vertical="center" shrinkToFit="1"/>
    </xf>
    <xf numFmtId="0" fontId="17" fillId="0" borderId="101" xfId="0" applyFont="1" applyBorder="1" applyAlignment="1">
      <alignment horizontal="distributed" vertical="center"/>
    </xf>
    <xf numFmtId="0" fontId="17" fillId="0" borderId="113" xfId="0" applyFont="1" applyBorder="1" applyAlignment="1">
      <alignment horizontal="distributed" vertical="center"/>
    </xf>
    <xf numFmtId="0" fontId="17" fillId="0" borderId="59" xfId="0" applyFont="1" applyBorder="1" applyAlignment="1">
      <alignment horizontal="distributed" vertical="center"/>
    </xf>
    <xf numFmtId="0" fontId="17" fillId="0" borderId="101" xfId="0" applyFont="1" applyBorder="1" applyAlignment="1">
      <alignment horizontal="distributed" vertical="center" shrinkToFit="1"/>
    </xf>
    <xf numFmtId="0" fontId="17" fillId="0" borderId="113" xfId="0" applyFont="1" applyBorder="1" applyAlignment="1">
      <alignment horizontal="distributed" vertical="center" shrinkToFit="1"/>
    </xf>
    <xf numFmtId="0" fontId="17" fillId="0" borderId="59" xfId="0" applyFont="1" applyBorder="1" applyAlignment="1">
      <alignment horizontal="distributed" vertical="center" shrinkToFit="1"/>
    </xf>
    <xf numFmtId="0" fontId="17" fillId="0" borderId="78" xfId="0" applyFont="1" applyBorder="1" applyAlignment="1">
      <alignment horizontal="center" vertical="center" wrapText="1"/>
    </xf>
    <xf numFmtId="0" fontId="17" fillId="0" borderId="75" xfId="0" applyFont="1" applyBorder="1" applyAlignment="1">
      <alignment horizontal="center" vertical="center" wrapText="1"/>
    </xf>
    <xf numFmtId="0" fontId="17" fillId="0" borderId="6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9" xfId="0" applyFont="1" applyBorder="1" applyAlignment="1">
      <alignment horizontal="center" vertical="center" wrapText="1"/>
    </xf>
    <xf numFmtId="0" fontId="17" fillId="0" borderId="101" xfId="0" applyFont="1" applyFill="1" applyBorder="1" applyAlignment="1">
      <alignment horizontal="distributed" vertical="center"/>
    </xf>
    <xf numFmtId="0" fontId="17" fillId="0" borderId="113" xfId="0" applyFont="1" applyFill="1" applyBorder="1" applyAlignment="1">
      <alignment horizontal="distributed" vertical="center"/>
    </xf>
    <xf numFmtId="0" fontId="17" fillId="0" borderId="59" xfId="0" applyFont="1" applyFill="1" applyBorder="1" applyAlignment="1">
      <alignment horizontal="distributed" vertical="center"/>
    </xf>
    <xf numFmtId="0" fontId="17" fillId="0" borderId="100" xfId="0" applyFont="1" applyBorder="1" applyAlignment="1">
      <alignment horizontal="distributed" vertical="center"/>
    </xf>
    <xf numFmtId="0" fontId="17" fillId="0" borderId="57" xfId="0" applyFont="1" applyBorder="1" applyAlignment="1">
      <alignment horizontal="distributed" vertical="center"/>
    </xf>
    <xf numFmtId="0" fontId="10" fillId="0" borderId="78" xfId="0" applyFont="1" applyBorder="1" applyAlignment="1">
      <alignment horizontal="center" vertical="center" wrapText="1"/>
    </xf>
    <xf numFmtId="0" fontId="10" fillId="0" borderId="93"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64" xfId="0" applyFont="1" applyBorder="1" applyAlignment="1">
      <alignment horizontal="center" vertical="center" wrapText="1"/>
    </xf>
    <xf numFmtId="0" fontId="2" fillId="0" borderId="165" xfId="0" applyFont="1" applyBorder="1" applyAlignment="1">
      <alignment horizontal="distributed" vertical="center"/>
    </xf>
    <xf numFmtId="0" fontId="2" fillId="0" borderId="13" xfId="0" applyFont="1" applyBorder="1" applyAlignment="1">
      <alignment horizontal="distributed" vertical="center"/>
    </xf>
    <xf numFmtId="0" fontId="2" fillId="0" borderId="66" xfId="0" applyFont="1" applyBorder="1" applyAlignment="1">
      <alignment horizontal="distributed" vertical="center"/>
    </xf>
    <xf numFmtId="0" fontId="17" fillId="0" borderId="268" xfId="0" applyFont="1" applyBorder="1" applyAlignment="1">
      <alignment horizontal="distributed" vertical="center"/>
    </xf>
    <xf numFmtId="0" fontId="17" fillId="0" borderId="269" xfId="0" applyFont="1" applyBorder="1" applyAlignment="1">
      <alignment horizontal="distributed" vertical="center"/>
    </xf>
    <xf numFmtId="0" fontId="17" fillId="0" borderId="110" xfId="0" applyFont="1" applyBorder="1" applyAlignment="1">
      <alignment horizontal="distributed" vertical="center"/>
    </xf>
    <xf numFmtId="0" fontId="17" fillId="0" borderId="111" xfId="0" applyFont="1" applyBorder="1" applyAlignment="1">
      <alignment horizontal="distributed" vertical="center"/>
    </xf>
    <xf numFmtId="0" fontId="17" fillId="0" borderId="101" xfId="0" applyFont="1" applyBorder="1" applyAlignment="1">
      <alignment vertical="center"/>
    </xf>
    <xf numFmtId="0" fontId="17" fillId="0" borderId="113" xfId="0" applyFont="1" applyBorder="1" applyAlignment="1">
      <alignment vertical="center"/>
    </xf>
    <xf numFmtId="0" fontId="17" fillId="0" borderId="59" xfId="0" applyFont="1" applyBorder="1" applyAlignment="1">
      <alignment vertical="center"/>
    </xf>
    <xf numFmtId="195" fontId="10" fillId="0" borderId="62" xfId="0" applyNumberFormat="1" applyFont="1" applyBorder="1" applyAlignment="1">
      <alignment horizontal="center" vertical="center"/>
    </xf>
    <xf numFmtId="195" fontId="10" fillId="0" borderId="47" xfId="0" applyNumberFormat="1" applyFont="1" applyBorder="1" applyAlignment="1">
      <alignment horizontal="center" vertical="center"/>
    </xf>
    <xf numFmtId="195" fontId="10" fillId="0" borderId="2" xfId="0" applyNumberFormat="1" applyFont="1" applyBorder="1" applyAlignment="1">
      <alignment horizontal="center" vertical="center"/>
    </xf>
    <xf numFmtId="0" fontId="27" fillId="0" borderId="4" xfId="0" applyFont="1" applyBorder="1" applyAlignment="1">
      <alignment horizontal="center" vertical="center" wrapText="1"/>
    </xf>
    <xf numFmtId="0" fontId="27" fillId="0" borderId="44" xfId="0" applyFont="1" applyBorder="1" applyAlignment="1">
      <alignment horizontal="center" vertical="center" wrapText="1"/>
    </xf>
    <xf numFmtId="0" fontId="27" fillId="0" borderId="108" xfId="0" applyFont="1" applyBorder="1" applyAlignment="1">
      <alignment horizontal="center" vertical="center" wrapText="1"/>
    </xf>
    <xf numFmtId="0" fontId="10" fillId="0" borderId="45" xfId="0" applyFont="1" applyBorder="1" applyAlignment="1">
      <alignment horizontal="center" vertical="center"/>
    </xf>
    <xf numFmtId="0" fontId="10" fillId="0" borderId="5" xfId="0" applyFont="1" applyBorder="1" applyAlignment="1">
      <alignment horizontal="center" vertical="center"/>
    </xf>
    <xf numFmtId="0" fontId="10" fillId="0" borderId="62" xfId="0" applyFont="1" applyBorder="1" applyAlignment="1">
      <alignment horizontal="center" vertical="center"/>
    </xf>
    <xf numFmtId="0" fontId="10" fillId="0" borderId="47" xfId="0" applyFont="1" applyBorder="1" applyAlignment="1">
      <alignment horizontal="center" vertical="center"/>
    </xf>
    <xf numFmtId="0" fontId="10" fillId="0" borderId="2" xfId="0" applyFont="1" applyBorder="1" applyAlignment="1">
      <alignment horizontal="center" vertical="center"/>
    </xf>
    <xf numFmtId="0" fontId="10" fillId="0" borderId="112" xfId="0" applyFont="1" applyBorder="1" applyAlignment="1">
      <alignment horizontal="distributed" vertical="center"/>
    </xf>
    <xf numFmtId="0" fontId="10" fillId="0" borderId="58" xfId="0" applyFont="1" applyBorder="1" applyAlignment="1">
      <alignment horizontal="distributed" vertical="center"/>
    </xf>
    <xf numFmtId="0" fontId="10" fillId="0" borderId="65" xfId="0" applyFont="1" applyBorder="1" applyAlignment="1">
      <alignment horizontal="distributed" vertical="center"/>
    </xf>
    <xf numFmtId="0" fontId="10" fillId="0" borderId="51" xfId="0" applyFont="1" applyBorder="1" applyAlignment="1">
      <alignment horizontal="distributed" vertical="center"/>
    </xf>
    <xf numFmtId="0" fontId="17" fillId="0" borderId="130" xfId="0" applyFont="1" applyBorder="1" applyAlignment="1">
      <alignment horizontal="distributed" vertical="center"/>
    </xf>
    <xf numFmtId="0" fontId="17" fillId="0" borderId="107" xfId="0" applyFont="1" applyBorder="1" applyAlignment="1">
      <alignment horizontal="distributed" vertical="center"/>
    </xf>
    <xf numFmtId="0" fontId="17" fillId="0" borderId="77" xfId="0" applyFont="1" applyBorder="1" applyAlignment="1">
      <alignment horizontal="distributed" vertical="center"/>
    </xf>
    <xf numFmtId="0" fontId="17" fillId="0" borderId="52" xfId="0" applyFont="1" applyBorder="1" applyAlignment="1">
      <alignment horizontal="distributed" vertical="center"/>
    </xf>
    <xf numFmtId="0" fontId="17" fillId="0" borderId="165" xfId="0" applyFont="1" applyBorder="1" applyAlignment="1">
      <alignment horizontal="left" vertical="center"/>
    </xf>
    <xf numFmtId="0" fontId="17" fillId="0" borderId="13" xfId="0" applyFont="1" applyBorder="1" applyAlignment="1">
      <alignment horizontal="left" vertical="center"/>
    </xf>
    <xf numFmtId="0" fontId="17" fillId="0" borderId="102" xfId="0" applyFont="1" applyBorder="1" applyAlignment="1">
      <alignment horizontal="left" vertical="center"/>
    </xf>
    <xf numFmtId="0" fontId="17" fillId="0" borderId="0" xfId="0" applyFont="1" applyBorder="1" applyAlignment="1">
      <alignment horizontal="left" vertical="center"/>
    </xf>
    <xf numFmtId="0" fontId="17" fillId="0" borderId="164" xfId="0" applyFont="1" applyBorder="1" applyAlignment="1">
      <alignment horizontal="left" vertical="center"/>
    </xf>
    <xf numFmtId="0" fontId="17" fillId="0" borderId="18" xfId="0" applyFont="1" applyBorder="1" applyAlignment="1">
      <alignment horizontal="left" vertical="center"/>
    </xf>
    <xf numFmtId="0" fontId="17" fillId="0" borderId="165" xfId="0" applyFont="1" applyBorder="1" applyAlignment="1">
      <alignment horizontal="distributed" vertical="center"/>
    </xf>
    <xf numFmtId="0" fontId="17" fillId="0" borderId="13" xfId="0" applyFont="1" applyBorder="1" applyAlignment="1">
      <alignment horizontal="distributed" vertical="center"/>
    </xf>
    <xf numFmtId="0" fontId="17" fillId="0" borderId="66" xfId="0" applyFont="1" applyBorder="1" applyAlignment="1">
      <alignment horizontal="distributed" vertical="center"/>
    </xf>
    <xf numFmtId="0" fontId="10" fillId="0" borderId="52" xfId="0" applyFont="1" applyBorder="1" applyAlignment="1">
      <alignment horizontal="center" vertical="center" wrapText="1"/>
    </xf>
    <xf numFmtId="0" fontId="10" fillId="0" borderId="63" xfId="0" applyFont="1" applyBorder="1" applyAlignment="1">
      <alignment horizontal="center" vertical="center" wrapText="1"/>
    </xf>
    <xf numFmtId="0" fontId="17" fillId="0" borderId="55" xfId="0" applyFont="1" applyBorder="1" applyAlignment="1">
      <alignment horizontal="distributed" vertical="center" wrapText="1"/>
    </xf>
    <xf numFmtId="0" fontId="17" fillId="0" borderId="1" xfId="0" applyFont="1" applyBorder="1" applyAlignment="1">
      <alignment horizontal="distributed" vertical="center" wrapText="1"/>
    </xf>
    <xf numFmtId="0" fontId="17" fillId="0" borderId="4" xfId="0" applyFont="1" applyBorder="1" applyAlignment="1">
      <alignment horizontal="distributed" vertical="center" wrapText="1"/>
    </xf>
    <xf numFmtId="0" fontId="17" fillId="0" borderId="74" xfId="0" applyFont="1" applyBorder="1" applyAlignment="1">
      <alignment horizontal="distributed" vertical="center" wrapText="1"/>
    </xf>
    <xf numFmtId="0" fontId="17" fillId="0" borderId="42" xfId="0" applyFont="1" applyBorder="1" applyAlignment="1">
      <alignment horizontal="distributed" vertical="center" wrapText="1"/>
    </xf>
    <xf numFmtId="0" fontId="17" fillId="0" borderId="108" xfId="0" applyFont="1" applyBorder="1" applyAlignment="1">
      <alignment horizontal="distributed" vertical="center" wrapText="1"/>
    </xf>
    <xf numFmtId="0" fontId="17" fillId="0" borderId="3" xfId="0" applyFont="1" applyBorder="1" applyAlignment="1">
      <alignment horizontal="distributed" vertical="center" wrapText="1"/>
    </xf>
    <xf numFmtId="0" fontId="17" fillId="0" borderId="0" xfId="0" applyFont="1" applyBorder="1" applyAlignment="1">
      <alignment horizontal="distributed" vertical="center" wrapText="1"/>
    </xf>
    <xf numFmtId="0" fontId="17" fillId="0" borderId="44" xfId="0" applyFont="1" applyBorder="1" applyAlignment="1">
      <alignment horizontal="distributed" vertical="center" wrapText="1"/>
    </xf>
    <xf numFmtId="0" fontId="17" fillId="0" borderId="11" xfId="0" applyFont="1" applyBorder="1" applyAlignment="1">
      <alignment horizontal="distributed" vertical="center" wrapText="1"/>
    </xf>
    <xf numFmtId="0" fontId="17" fillId="0" borderId="66" xfId="0" applyFont="1" applyBorder="1" applyAlignment="1">
      <alignment horizontal="distributed" vertical="center" wrapText="1"/>
    </xf>
    <xf numFmtId="0" fontId="17" fillId="0" borderId="16" xfId="0" applyFont="1" applyBorder="1" applyAlignment="1">
      <alignment horizontal="distributed" vertical="center" wrapText="1"/>
    </xf>
    <xf numFmtId="0" fontId="17" fillId="0" borderId="109" xfId="0" applyFont="1" applyBorder="1" applyAlignment="1">
      <alignment horizontal="distributed" vertical="center" wrapText="1"/>
    </xf>
    <xf numFmtId="0" fontId="17" fillId="0" borderId="65" xfId="0" applyFont="1" applyBorder="1" applyAlignment="1">
      <alignment horizontal="center" vertical="center"/>
    </xf>
    <xf numFmtId="0" fontId="17" fillId="0" borderId="103" xfId="0" applyFont="1" applyBorder="1" applyAlignment="1">
      <alignment horizontal="center" vertical="center"/>
    </xf>
    <xf numFmtId="0" fontId="17" fillId="0" borderId="31" xfId="0" applyFont="1" applyBorder="1" applyAlignment="1">
      <alignment horizontal="center" vertical="center"/>
    </xf>
    <xf numFmtId="0" fontId="17" fillId="0" borderId="56" xfId="0" applyFont="1" applyBorder="1" applyAlignment="1">
      <alignment horizontal="distributed" vertical="center" wrapText="1"/>
    </xf>
    <xf numFmtId="0" fontId="17" fillId="0" borderId="59" xfId="0" applyFont="1" applyBorder="1" applyAlignment="1">
      <alignment horizontal="distributed" vertical="center" wrapText="1"/>
    </xf>
    <xf numFmtId="0" fontId="5" fillId="0" borderId="270" xfId="0" applyFont="1" applyBorder="1" applyAlignment="1">
      <alignment horizontal="center" vertical="center"/>
    </xf>
    <xf numFmtId="0" fontId="5" fillId="0" borderId="48" xfId="0" applyFont="1" applyBorder="1" applyAlignment="1">
      <alignment horizontal="center" vertical="center"/>
    </xf>
    <xf numFmtId="0" fontId="5" fillId="0" borderId="196" xfId="0" applyFont="1" applyBorder="1" applyAlignment="1">
      <alignment horizontal="center" vertical="center"/>
    </xf>
    <xf numFmtId="0" fontId="5" fillId="0" borderId="271" xfId="0" applyFont="1" applyBorder="1" applyAlignment="1">
      <alignment horizontal="center" vertical="center"/>
    </xf>
    <xf numFmtId="0" fontId="5" fillId="0" borderId="175" xfId="0" applyFont="1" applyBorder="1" applyAlignment="1">
      <alignment horizontal="center" vertical="center"/>
    </xf>
    <xf numFmtId="0" fontId="5" fillId="0" borderId="169" xfId="0" applyFont="1" applyBorder="1" applyAlignment="1">
      <alignment horizontal="center" vertical="center" wrapText="1"/>
    </xf>
    <xf numFmtId="0" fontId="5" fillId="0" borderId="170" xfId="0" applyFont="1" applyBorder="1" applyAlignment="1">
      <alignment horizontal="center" vertical="center"/>
    </xf>
    <xf numFmtId="0" fontId="5" fillId="0" borderId="42" xfId="0" applyFont="1" applyBorder="1" applyAlignment="1">
      <alignment horizontal="right" vertical="center"/>
    </xf>
    <xf numFmtId="0" fontId="5" fillId="0" borderId="243" xfId="0" applyFont="1" applyBorder="1" applyAlignment="1">
      <alignment horizontal="center" vertical="center"/>
    </xf>
    <xf numFmtId="0" fontId="5" fillId="0" borderId="204" xfId="0" applyFont="1" applyBorder="1" applyAlignment="1">
      <alignment horizontal="center" vertical="center"/>
    </xf>
    <xf numFmtId="0" fontId="0" fillId="0" borderId="34" xfId="0" applyBorder="1" applyAlignment="1">
      <alignment horizontal="left" vertical="top" wrapText="1"/>
    </xf>
    <xf numFmtId="0" fontId="0" fillId="0" borderId="0" xfId="0" applyAlignment="1">
      <alignment horizontal="left" vertical="top" wrapText="1"/>
    </xf>
    <xf numFmtId="189" fontId="0" fillId="5" borderId="197" xfId="0" applyNumberFormat="1" applyFill="1" applyBorder="1" applyAlignment="1">
      <alignment horizontal="center" vertical="center"/>
    </xf>
    <xf numFmtId="196" fontId="0" fillId="5" borderId="198" xfId="0" applyNumberFormat="1" applyFill="1" applyBorder="1" applyAlignment="1">
      <alignment horizontal="center" vertical="center"/>
    </xf>
  </cellXfs>
  <cellStyles count="4">
    <cellStyle name="桁区切り" xfId="1" builtinId="6"/>
    <cellStyle name="標準" xfId="0" builtinId="0"/>
    <cellStyle name="標準_計画様式" xfId="2"/>
    <cellStyle name="標準_財政シミュレーション（西会津町）（未完成）"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190500</xdr:colOff>
      <xdr:row>0</xdr:row>
      <xdr:rowOff>28575</xdr:rowOff>
    </xdr:from>
    <xdr:to>
      <xdr:col>19</xdr:col>
      <xdr:colOff>409575</xdr:colOff>
      <xdr:row>1</xdr:row>
      <xdr:rowOff>209550</xdr:rowOff>
    </xdr:to>
    <xdr:sp macro="" textlink="">
      <xdr:nvSpPr>
        <xdr:cNvPr id="2" name="Rectangle 1"/>
        <xdr:cNvSpPr>
          <a:spLocks noChangeArrowheads="1"/>
        </xdr:cNvSpPr>
      </xdr:nvSpPr>
      <xdr:spPr bwMode="auto">
        <a:xfrm>
          <a:off x="8629650" y="28575"/>
          <a:ext cx="1543050" cy="2857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調　査　表　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219075</xdr:colOff>
      <xdr:row>2</xdr:row>
      <xdr:rowOff>0</xdr:rowOff>
    </xdr:from>
    <xdr:to>
      <xdr:col>23</xdr:col>
      <xdr:colOff>314325</xdr:colOff>
      <xdr:row>6</xdr:row>
      <xdr:rowOff>161925</xdr:rowOff>
    </xdr:to>
    <xdr:sp macro="" textlink="">
      <xdr:nvSpPr>
        <xdr:cNvPr id="2" name="AutoShape 3"/>
        <xdr:cNvSpPr>
          <a:spLocks noChangeArrowheads="1"/>
        </xdr:cNvSpPr>
      </xdr:nvSpPr>
      <xdr:spPr bwMode="auto">
        <a:xfrm>
          <a:off x="11553825" y="381000"/>
          <a:ext cx="4314825" cy="1009650"/>
        </a:xfrm>
        <a:prstGeom prst="foldedCorner">
          <a:avLst>
            <a:gd name="adj" fmla="val 12500"/>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推計資料３は、「歳出」、「歳入その他」に性質別分類がない。</a:t>
          </a:r>
        </a:p>
        <a:p>
          <a:pPr algn="l" rtl="0">
            <a:lnSpc>
              <a:spcPts val="1100"/>
            </a:lnSpc>
            <a:defRPr sz="1000"/>
          </a:pPr>
          <a:r>
            <a:rPr lang="ja-JP" altLang="en-US" sz="1100" b="0" i="0" u="none" strike="noStrike" baseline="0">
              <a:solidFill>
                <a:srgbClr val="000000"/>
              </a:solidFill>
              <a:latin typeface="ＭＳ Ｐゴシック"/>
              <a:ea typeface="ＭＳ Ｐゴシック"/>
            </a:rPr>
            <a:t>このため、歳入歳出とも性質別に分類した上、推計資料４へ転記すること。</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a:t>
          </a: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29"/>
  <sheetViews>
    <sheetView showGridLines="0" tabSelected="1" view="pageBreakPreview" zoomScaleNormal="100" zoomScaleSheetLayoutView="100" workbookViewId="0">
      <selection activeCell="A2" sqref="A2"/>
    </sheetView>
  </sheetViews>
  <sheetFormatPr defaultRowHeight="14.25"/>
  <cols>
    <col min="1" max="2" width="9" style="1"/>
    <col min="3" max="3" width="11" style="1" bestFit="1" customWidth="1"/>
    <col min="4" max="4" width="12.375" style="1" customWidth="1"/>
    <col min="5" max="5" width="3.5" style="2" bestFit="1" customWidth="1"/>
    <col min="6" max="6" width="33.875" style="1" customWidth="1"/>
    <col min="7" max="16384" width="9" style="1"/>
  </cols>
  <sheetData>
    <row r="1" spans="2:9" ht="3" customHeight="1"/>
    <row r="2" spans="2:9" ht="10.5" customHeight="1"/>
    <row r="3" spans="2:9" ht="10.5" customHeight="1"/>
    <row r="4" spans="2:9" ht="27.75" customHeight="1">
      <c r="B4" s="1299" t="s">
        <v>446</v>
      </c>
      <c r="C4" s="1299"/>
      <c r="D4" s="1299"/>
      <c r="E4" s="1299"/>
      <c r="F4" s="1299"/>
      <c r="G4" s="1299"/>
      <c r="H4" s="1299"/>
      <c r="I4" s="1299"/>
    </row>
    <row r="5" spans="2:9" ht="13.5" customHeight="1"/>
    <row r="6" spans="2:9" ht="13.5" customHeight="1"/>
    <row r="7" spans="2:9" ht="17.25" customHeight="1">
      <c r="C7" s="3" t="s">
        <v>447</v>
      </c>
      <c r="D7" s="2" t="s">
        <v>448</v>
      </c>
      <c r="E7" s="1" t="s">
        <v>449</v>
      </c>
    </row>
    <row r="8" spans="2:9" ht="17.25" customHeight="1">
      <c r="C8" s="3" t="s">
        <v>450</v>
      </c>
      <c r="D8" s="2" t="s">
        <v>448</v>
      </c>
      <c r="E8" s="1" t="s">
        <v>451</v>
      </c>
    </row>
    <row r="9" spans="2:9" ht="17.25" customHeight="1">
      <c r="C9" s="3" t="s">
        <v>452</v>
      </c>
      <c r="D9" s="2" t="s">
        <v>448</v>
      </c>
      <c r="E9" s="1" t="s">
        <v>453</v>
      </c>
    </row>
    <row r="10" spans="2:9" ht="17.25" customHeight="1">
      <c r="C10" s="3" t="s">
        <v>454</v>
      </c>
      <c r="D10" s="2" t="s">
        <v>448</v>
      </c>
      <c r="E10" s="1" t="s">
        <v>455</v>
      </c>
    </row>
    <row r="11" spans="2:9" ht="17.25" customHeight="1">
      <c r="C11" s="3" t="s">
        <v>456</v>
      </c>
      <c r="D11" s="2" t="s">
        <v>448</v>
      </c>
      <c r="E11" s="1" t="s">
        <v>457</v>
      </c>
    </row>
    <row r="12" spans="2:9" ht="17.25" customHeight="1">
      <c r="C12" s="3" t="s">
        <v>428</v>
      </c>
      <c r="D12" s="2" t="s">
        <v>448</v>
      </c>
      <c r="E12" s="1" t="s">
        <v>431</v>
      </c>
    </row>
    <row r="13" spans="2:9" ht="17.25" customHeight="1">
      <c r="C13" s="3" t="s">
        <v>361</v>
      </c>
      <c r="D13" s="2" t="s">
        <v>362</v>
      </c>
      <c r="E13" s="1" t="s">
        <v>363</v>
      </c>
    </row>
    <row r="14" spans="2:9" ht="17.25" customHeight="1">
      <c r="C14" s="3" t="s">
        <v>14</v>
      </c>
      <c r="D14" s="2" t="s">
        <v>362</v>
      </c>
      <c r="E14" s="1" t="s">
        <v>364</v>
      </c>
    </row>
    <row r="15" spans="2:9" ht="17.25" customHeight="1">
      <c r="C15" s="3" t="s">
        <v>15</v>
      </c>
      <c r="D15" s="2" t="s">
        <v>362</v>
      </c>
      <c r="E15" s="1302" t="s">
        <v>365</v>
      </c>
      <c r="F15" s="1302"/>
      <c r="G15" s="1302"/>
    </row>
    <row r="16" spans="2:9" ht="17.25" customHeight="1">
      <c r="C16" s="3" t="s">
        <v>16</v>
      </c>
      <c r="D16" s="2" t="s">
        <v>362</v>
      </c>
      <c r="E16" s="1" t="s">
        <v>626</v>
      </c>
    </row>
    <row r="17" spans="3:9" ht="17.25" customHeight="1">
      <c r="C17" s="3" t="s">
        <v>17</v>
      </c>
      <c r="D17" s="2" t="s">
        <v>362</v>
      </c>
      <c r="E17" s="1" t="s">
        <v>366</v>
      </c>
    </row>
    <row r="18" spans="3:9" ht="17.25" customHeight="1">
      <c r="C18" s="3" t="s">
        <v>373</v>
      </c>
      <c r="D18" s="2" t="s">
        <v>367</v>
      </c>
      <c r="E18" s="1" t="s">
        <v>432</v>
      </c>
    </row>
    <row r="19" spans="3:9" ht="17.25" customHeight="1">
      <c r="C19" s="3" t="s">
        <v>374</v>
      </c>
      <c r="D19" s="2" t="s">
        <v>367</v>
      </c>
      <c r="E19" s="1" t="s">
        <v>437</v>
      </c>
    </row>
    <row r="20" spans="3:9" ht="17.25" customHeight="1">
      <c r="C20" s="3" t="s">
        <v>375</v>
      </c>
      <c r="D20" s="2" t="s">
        <v>367</v>
      </c>
      <c r="E20" s="1" t="s">
        <v>627</v>
      </c>
    </row>
    <row r="21" spans="3:9" ht="17.25" customHeight="1">
      <c r="C21" s="3" t="s">
        <v>376</v>
      </c>
      <c r="D21" s="2" t="s">
        <v>367</v>
      </c>
      <c r="E21" s="1" t="s">
        <v>440</v>
      </c>
    </row>
    <row r="22" spans="3:9" ht="17.25" customHeight="1">
      <c r="C22" s="3" t="s">
        <v>368</v>
      </c>
      <c r="D22" s="2" t="s">
        <v>367</v>
      </c>
      <c r="E22" s="1302" t="s">
        <v>369</v>
      </c>
      <c r="F22" s="1302"/>
      <c r="G22" s="1302"/>
      <c r="H22" s="1302"/>
      <c r="I22" s="1302"/>
    </row>
    <row r="23" spans="3:9" ht="17.25" customHeight="1">
      <c r="C23" s="3" t="s">
        <v>370</v>
      </c>
      <c r="D23" s="2" t="s">
        <v>367</v>
      </c>
      <c r="E23" s="1" t="s">
        <v>371</v>
      </c>
    </row>
    <row r="24" spans="3:9" ht="17.25" customHeight="1">
      <c r="C24" s="3" t="s">
        <v>372</v>
      </c>
      <c r="D24" s="2" t="s">
        <v>367</v>
      </c>
      <c r="E24" s="1" t="s">
        <v>628</v>
      </c>
    </row>
    <row r="25" spans="3:9" ht="17.25" customHeight="1">
      <c r="C25" s="3" t="s">
        <v>439</v>
      </c>
      <c r="D25" s="2" t="s">
        <v>448</v>
      </c>
      <c r="E25" s="1" t="s">
        <v>629</v>
      </c>
    </row>
    <row r="26" spans="3:9" ht="11.25" customHeight="1"/>
    <row r="27" spans="3:9" ht="21.75" customHeight="1">
      <c r="D27" s="1300" t="s">
        <v>872</v>
      </c>
      <c r="E27" s="1300"/>
      <c r="F27" s="1300"/>
      <c r="G27" s="1300"/>
    </row>
    <row r="28" spans="3:9" ht="13.5" customHeight="1"/>
    <row r="29" spans="3:9" ht="21.75" customHeight="1">
      <c r="D29" s="1301" t="s">
        <v>458</v>
      </c>
      <c r="E29" s="1301"/>
      <c r="F29" s="4" t="s">
        <v>777</v>
      </c>
    </row>
  </sheetData>
  <mergeCells count="5">
    <mergeCell ref="B4:I4"/>
    <mergeCell ref="D27:G27"/>
    <mergeCell ref="D29:E29"/>
    <mergeCell ref="E15:G15"/>
    <mergeCell ref="E22:I22"/>
  </mergeCells>
  <phoneticPr fontId="2"/>
  <printOptions horizontalCentered="1" verticalCentered="1"/>
  <pageMargins left="0.59055118110236227" right="0.59055118110236227" top="0.98425196850393704" bottom="0.98425196850393704"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66"/>
  <sheetViews>
    <sheetView showGridLines="0" showZeros="0" view="pageBreakPreview" zoomScale="115" zoomScaleNormal="100" zoomScaleSheetLayoutView="115" workbookViewId="0">
      <selection activeCell="B1" sqref="B1"/>
    </sheetView>
  </sheetViews>
  <sheetFormatPr defaultRowHeight="11.25"/>
  <cols>
    <col min="1" max="1" width="0.75" style="372" customWidth="1"/>
    <col min="2" max="2" width="3.375" style="372" customWidth="1"/>
    <col min="3" max="4" width="3" style="372" customWidth="1"/>
    <col min="5" max="5" width="22" style="372" customWidth="1"/>
    <col min="6" max="14" width="9" style="372"/>
    <col min="15" max="15" width="22.125" style="372" customWidth="1"/>
    <col min="16" max="16384" width="9" style="372"/>
  </cols>
  <sheetData>
    <row r="1" spans="1:15" ht="18" thickBot="1">
      <c r="C1" s="373" t="s">
        <v>70</v>
      </c>
      <c r="O1" s="416" t="s">
        <v>15</v>
      </c>
    </row>
    <row r="2" spans="1:15" ht="15.75" customHeight="1">
      <c r="O2" s="404" t="s">
        <v>71</v>
      </c>
    </row>
    <row r="3" spans="1:15" ht="22.5" customHeight="1">
      <c r="B3" s="1658" t="s">
        <v>72</v>
      </c>
      <c r="C3" s="1658"/>
      <c r="D3" s="1658"/>
      <c r="E3" s="1658"/>
      <c r="F3" s="1257" t="s">
        <v>728</v>
      </c>
      <c r="G3" s="1257" t="s">
        <v>661</v>
      </c>
      <c r="H3" s="1257" t="s">
        <v>662</v>
      </c>
      <c r="I3" s="1255" t="s">
        <v>729</v>
      </c>
      <c r="J3" s="1255" t="s">
        <v>730</v>
      </c>
      <c r="K3" s="1257" t="s">
        <v>731</v>
      </c>
      <c r="L3" s="1257" t="s">
        <v>732</v>
      </c>
      <c r="M3" s="1257" t="s">
        <v>733</v>
      </c>
      <c r="N3" s="1257" t="s">
        <v>734</v>
      </c>
      <c r="O3" s="417" t="s">
        <v>73</v>
      </c>
    </row>
    <row r="4" spans="1:15">
      <c r="B4" s="1631" t="s">
        <v>74</v>
      </c>
      <c r="C4" s="418">
        <v>1</v>
      </c>
      <c r="D4" s="419" t="s">
        <v>75</v>
      </c>
      <c r="E4" s="420"/>
      <c r="F4" s="421"/>
      <c r="G4" s="421"/>
      <c r="H4" s="421"/>
      <c r="I4" s="421"/>
      <c r="J4" s="421"/>
      <c r="K4" s="421"/>
      <c r="L4" s="421"/>
      <c r="M4" s="421"/>
      <c r="N4" s="421"/>
      <c r="O4" s="421"/>
    </row>
    <row r="5" spans="1:15">
      <c r="B5" s="1631"/>
      <c r="C5" s="422"/>
      <c r="D5" s="423"/>
      <c r="E5" s="424"/>
      <c r="F5" s="425"/>
      <c r="G5" s="425"/>
      <c r="H5" s="425"/>
      <c r="I5" s="425"/>
      <c r="J5" s="425"/>
      <c r="K5" s="425"/>
      <c r="L5" s="425"/>
      <c r="M5" s="425"/>
      <c r="N5" s="425"/>
      <c r="O5" s="425"/>
    </row>
    <row r="6" spans="1:15">
      <c r="B6" s="1631"/>
      <c r="C6" s="422"/>
      <c r="D6" s="423"/>
      <c r="E6" s="424"/>
      <c r="F6" s="425"/>
      <c r="G6" s="425"/>
      <c r="H6" s="425"/>
      <c r="I6" s="425"/>
      <c r="J6" s="425"/>
      <c r="K6" s="425"/>
      <c r="L6" s="425"/>
      <c r="M6" s="425"/>
      <c r="N6" s="425"/>
      <c r="O6" s="425"/>
    </row>
    <row r="7" spans="1:15">
      <c r="B7" s="1631"/>
      <c r="C7" s="422"/>
      <c r="D7" s="423"/>
      <c r="E7" s="424"/>
      <c r="F7" s="425"/>
      <c r="G7" s="425"/>
      <c r="H7" s="425"/>
      <c r="I7" s="425"/>
      <c r="J7" s="425"/>
      <c r="K7" s="425"/>
      <c r="L7" s="425"/>
      <c r="M7" s="425"/>
      <c r="N7" s="425"/>
      <c r="O7" s="425"/>
    </row>
    <row r="8" spans="1:15">
      <c r="B8" s="1631"/>
      <c r="C8" s="422">
        <v>2</v>
      </c>
      <c r="D8" s="426" t="s">
        <v>76</v>
      </c>
      <c r="E8" s="424"/>
      <c r="F8" s="425"/>
      <c r="G8" s="425"/>
      <c r="H8" s="425"/>
      <c r="I8" s="425"/>
      <c r="J8" s="425"/>
      <c r="K8" s="425"/>
      <c r="L8" s="425"/>
      <c r="M8" s="425"/>
      <c r="N8" s="425"/>
      <c r="O8" s="425"/>
    </row>
    <row r="9" spans="1:15">
      <c r="B9" s="1631"/>
      <c r="C9" s="422">
        <v>3</v>
      </c>
      <c r="D9" s="426" t="s">
        <v>77</v>
      </c>
      <c r="E9" s="424"/>
      <c r="F9" s="1261">
        <v>7445</v>
      </c>
      <c r="G9" s="1261">
        <v>8701</v>
      </c>
      <c r="H9" s="1261">
        <v>7899</v>
      </c>
      <c r="I9" s="1261">
        <v>9000</v>
      </c>
      <c r="J9" s="1261">
        <v>9000</v>
      </c>
      <c r="K9" s="1261">
        <v>9000</v>
      </c>
      <c r="L9" s="1261">
        <v>9000</v>
      </c>
      <c r="M9" s="1261">
        <v>9000</v>
      </c>
      <c r="N9" s="1261">
        <v>9000</v>
      </c>
      <c r="O9" s="425"/>
    </row>
    <row r="10" spans="1:15">
      <c r="B10" s="1631"/>
      <c r="C10" s="422">
        <v>4</v>
      </c>
      <c r="D10" s="426" t="s">
        <v>507</v>
      </c>
      <c r="E10" s="424"/>
      <c r="F10" s="1261">
        <f>SUM(F11:F15)</f>
        <v>14132</v>
      </c>
      <c r="G10" s="1261">
        <f t="shared" ref="G10:N10" si="0">SUM(G11:G15)</f>
        <v>13348</v>
      </c>
      <c r="H10" s="1261">
        <f t="shared" si="0"/>
        <v>14531</v>
      </c>
      <c r="I10" s="1261">
        <f t="shared" si="0"/>
        <v>14600</v>
      </c>
      <c r="J10" s="1261">
        <f t="shared" si="0"/>
        <v>14600</v>
      </c>
      <c r="K10" s="1261">
        <f t="shared" si="0"/>
        <v>14600</v>
      </c>
      <c r="L10" s="1261">
        <f t="shared" si="0"/>
        <v>14600</v>
      </c>
      <c r="M10" s="1261">
        <f t="shared" si="0"/>
        <v>14600</v>
      </c>
      <c r="N10" s="1261">
        <f t="shared" si="0"/>
        <v>41600</v>
      </c>
      <c r="O10" s="425"/>
    </row>
    <row r="11" spans="1:15">
      <c r="B11" s="1631"/>
      <c r="C11" s="422"/>
      <c r="D11" s="423" t="s">
        <v>582</v>
      </c>
      <c r="E11" s="424" t="s">
        <v>805</v>
      </c>
      <c r="F11" s="1261">
        <v>1089</v>
      </c>
      <c r="G11" s="1261">
        <v>574</v>
      </c>
      <c r="H11" s="1261">
        <v>497</v>
      </c>
      <c r="I11" s="1261">
        <v>1000</v>
      </c>
      <c r="J11" s="1261">
        <v>1000</v>
      </c>
      <c r="K11" s="1261">
        <v>1000</v>
      </c>
      <c r="L11" s="1261">
        <v>1000</v>
      </c>
      <c r="M11" s="1261">
        <v>1000</v>
      </c>
      <c r="N11" s="1261">
        <v>1000</v>
      </c>
      <c r="O11" s="425"/>
    </row>
    <row r="12" spans="1:15">
      <c r="B12" s="1631"/>
      <c r="C12" s="422"/>
      <c r="D12" s="423" t="s">
        <v>585</v>
      </c>
      <c r="E12" s="424" t="s">
        <v>806</v>
      </c>
      <c r="F12" s="1261">
        <v>6351</v>
      </c>
      <c r="G12" s="1261">
        <v>6528</v>
      </c>
      <c r="H12" s="1261">
        <v>6395</v>
      </c>
      <c r="I12" s="1261">
        <v>6500</v>
      </c>
      <c r="J12" s="1261">
        <v>6500</v>
      </c>
      <c r="K12" s="1261">
        <v>6500</v>
      </c>
      <c r="L12" s="1261">
        <v>6500</v>
      </c>
      <c r="M12" s="1261">
        <v>6500</v>
      </c>
      <c r="N12" s="1261">
        <v>6500</v>
      </c>
      <c r="O12" s="425"/>
    </row>
    <row r="13" spans="1:15">
      <c r="B13" s="1631"/>
      <c r="C13" s="422"/>
      <c r="D13" s="423" t="s">
        <v>587</v>
      </c>
      <c r="E13" s="424" t="s">
        <v>807</v>
      </c>
      <c r="F13" s="1261">
        <v>2375</v>
      </c>
      <c r="G13" s="1261">
        <v>2355</v>
      </c>
      <c r="H13" s="1261">
        <v>3021</v>
      </c>
      <c r="I13" s="1261">
        <v>3000</v>
      </c>
      <c r="J13" s="1261">
        <v>3000</v>
      </c>
      <c r="K13" s="1261">
        <v>3000</v>
      </c>
      <c r="L13" s="1261">
        <v>3000</v>
      </c>
      <c r="M13" s="1261">
        <v>3000</v>
      </c>
      <c r="N13" s="1261">
        <v>30000</v>
      </c>
      <c r="O13" s="425"/>
    </row>
    <row r="14" spans="1:15">
      <c r="B14" s="1631"/>
      <c r="C14" s="422"/>
      <c r="D14" s="423" t="s">
        <v>809</v>
      </c>
      <c r="E14" s="424" t="s">
        <v>808</v>
      </c>
      <c r="F14" s="1261">
        <v>1238</v>
      </c>
      <c r="G14" s="1261">
        <v>1374</v>
      </c>
      <c r="H14" s="1261">
        <v>1010</v>
      </c>
      <c r="I14" s="1261">
        <v>1300</v>
      </c>
      <c r="J14" s="1261">
        <v>1300</v>
      </c>
      <c r="K14" s="1261">
        <v>1300</v>
      </c>
      <c r="L14" s="1261">
        <v>1300</v>
      </c>
      <c r="M14" s="1261">
        <v>1300</v>
      </c>
      <c r="N14" s="1261">
        <v>1300</v>
      </c>
      <c r="O14" s="425"/>
    </row>
    <row r="15" spans="1:15">
      <c r="B15" s="1631"/>
      <c r="C15" s="422"/>
      <c r="D15" s="423" t="s">
        <v>810</v>
      </c>
      <c r="E15" s="424" t="s">
        <v>507</v>
      </c>
      <c r="F15" s="1261">
        <v>3079</v>
      </c>
      <c r="G15" s="1261">
        <v>2517</v>
      </c>
      <c r="H15" s="1261">
        <v>3608</v>
      </c>
      <c r="I15" s="1261">
        <v>2800</v>
      </c>
      <c r="J15" s="1261">
        <v>2800</v>
      </c>
      <c r="K15" s="1261">
        <v>2800</v>
      </c>
      <c r="L15" s="1261">
        <v>2800</v>
      </c>
      <c r="M15" s="1261">
        <v>2800</v>
      </c>
      <c r="N15" s="1261">
        <v>2800</v>
      </c>
      <c r="O15" s="425"/>
    </row>
    <row r="16" spans="1:15" ht="19.5" customHeight="1">
      <c r="A16" s="372">
        <v>1</v>
      </c>
      <c r="B16" s="1631"/>
      <c r="C16" s="428"/>
      <c r="D16" s="429"/>
      <c r="E16" s="430" t="s">
        <v>78</v>
      </c>
      <c r="F16" s="1262">
        <f>SUM(F9,F10)</f>
        <v>21577</v>
      </c>
      <c r="G16" s="1262">
        <f t="shared" ref="G16:N16" si="1">SUM(G9,G10)</f>
        <v>22049</v>
      </c>
      <c r="H16" s="1262">
        <f t="shared" si="1"/>
        <v>22430</v>
      </c>
      <c r="I16" s="1262">
        <f t="shared" si="1"/>
        <v>23600</v>
      </c>
      <c r="J16" s="1262">
        <f t="shared" si="1"/>
        <v>23600</v>
      </c>
      <c r="K16" s="1262">
        <f t="shared" si="1"/>
        <v>23600</v>
      </c>
      <c r="L16" s="1262">
        <f t="shared" si="1"/>
        <v>23600</v>
      </c>
      <c r="M16" s="1262">
        <f t="shared" si="1"/>
        <v>23600</v>
      </c>
      <c r="N16" s="1262">
        <f t="shared" si="1"/>
        <v>50600</v>
      </c>
      <c r="O16" s="431"/>
    </row>
    <row r="17" spans="1:15">
      <c r="B17" s="1631" t="s">
        <v>79</v>
      </c>
      <c r="C17" s="422">
        <v>1</v>
      </c>
      <c r="D17" s="427" t="s">
        <v>80</v>
      </c>
      <c r="E17" s="424"/>
      <c r="F17" s="425">
        <f>SUM(F18:F19)</f>
        <v>287</v>
      </c>
      <c r="G17" s="425">
        <f t="shared" ref="G17:N17" si="2">SUM(G18:G19)</f>
        <v>271</v>
      </c>
      <c r="H17" s="425">
        <f t="shared" si="2"/>
        <v>263</v>
      </c>
      <c r="I17" s="425">
        <f t="shared" si="2"/>
        <v>281</v>
      </c>
      <c r="J17" s="425">
        <f t="shared" si="2"/>
        <v>281</v>
      </c>
      <c r="K17" s="425">
        <f t="shared" si="2"/>
        <v>281</v>
      </c>
      <c r="L17" s="425">
        <f t="shared" si="2"/>
        <v>281</v>
      </c>
      <c r="M17" s="425">
        <f t="shared" si="2"/>
        <v>281</v>
      </c>
      <c r="N17" s="425">
        <f t="shared" si="2"/>
        <v>281</v>
      </c>
      <c r="O17" s="425"/>
    </row>
    <row r="18" spans="1:15">
      <c r="B18" s="1631"/>
      <c r="C18" s="422"/>
      <c r="D18" s="423" t="s">
        <v>582</v>
      </c>
      <c r="E18" s="424" t="s">
        <v>81</v>
      </c>
      <c r="F18" s="425">
        <v>287</v>
      </c>
      <c r="G18" s="425">
        <v>271</v>
      </c>
      <c r="H18" s="425">
        <v>262</v>
      </c>
      <c r="I18" s="425">
        <v>280</v>
      </c>
      <c r="J18" s="425">
        <v>280</v>
      </c>
      <c r="K18" s="425">
        <v>280</v>
      </c>
      <c r="L18" s="425">
        <v>280</v>
      </c>
      <c r="M18" s="425">
        <v>280</v>
      </c>
      <c r="N18" s="425">
        <v>280</v>
      </c>
      <c r="O18" s="425"/>
    </row>
    <row r="19" spans="1:15">
      <c r="B19" s="1631"/>
      <c r="C19" s="422"/>
      <c r="D19" s="423" t="s">
        <v>585</v>
      </c>
      <c r="E19" s="424" t="s">
        <v>815</v>
      </c>
      <c r="F19" s="425"/>
      <c r="G19" s="425"/>
      <c r="H19" s="425">
        <v>1</v>
      </c>
      <c r="I19" s="425">
        <v>1</v>
      </c>
      <c r="J19" s="425">
        <v>1</v>
      </c>
      <c r="K19" s="425">
        <v>1</v>
      </c>
      <c r="L19" s="425">
        <v>1</v>
      </c>
      <c r="M19" s="425">
        <v>1</v>
      </c>
      <c r="N19" s="425">
        <v>1</v>
      </c>
      <c r="O19" s="425"/>
    </row>
    <row r="20" spans="1:15">
      <c r="B20" s="1631"/>
      <c r="C20" s="422"/>
      <c r="D20" s="427"/>
      <c r="E20" s="424"/>
      <c r="F20" s="425"/>
      <c r="G20" s="425"/>
      <c r="H20" s="425"/>
      <c r="I20" s="425"/>
      <c r="J20" s="425"/>
      <c r="K20" s="425"/>
      <c r="L20" s="425"/>
      <c r="M20" s="425"/>
      <c r="N20" s="425"/>
      <c r="O20" s="425"/>
    </row>
    <row r="21" spans="1:15">
      <c r="B21" s="1631"/>
      <c r="C21" s="422">
        <v>2</v>
      </c>
      <c r="D21" s="427" t="s">
        <v>82</v>
      </c>
      <c r="E21" s="424"/>
      <c r="F21" s="425">
        <f>SUM(F22:F23)</f>
        <v>418</v>
      </c>
      <c r="G21" s="425">
        <f t="shared" ref="G21:N21" si="3">SUM(G22:G23)</f>
        <v>363</v>
      </c>
      <c r="H21" s="425">
        <f t="shared" si="3"/>
        <v>427</v>
      </c>
      <c r="I21" s="425">
        <f t="shared" si="3"/>
        <v>390</v>
      </c>
      <c r="J21" s="425">
        <f t="shared" si="3"/>
        <v>390</v>
      </c>
      <c r="K21" s="425">
        <f t="shared" si="3"/>
        <v>390</v>
      </c>
      <c r="L21" s="425">
        <f t="shared" si="3"/>
        <v>390</v>
      </c>
      <c r="M21" s="425">
        <f t="shared" si="3"/>
        <v>390</v>
      </c>
      <c r="N21" s="425">
        <f t="shared" si="3"/>
        <v>390</v>
      </c>
      <c r="O21" s="425"/>
    </row>
    <row r="22" spans="1:15">
      <c r="B22" s="1631"/>
      <c r="C22" s="422"/>
      <c r="D22" s="423" t="s">
        <v>582</v>
      </c>
      <c r="E22" s="424" t="s">
        <v>811</v>
      </c>
      <c r="F22" s="425">
        <v>385</v>
      </c>
      <c r="G22" s="425">
        <v>338</v>
      </c>
      <c r="H22" s="425">
        <v>392</v>
      </c>
      <c r="I22" s="425">
        <v>355</v>
      </c>
      <c r="J22" s="425">
        <v>355</v>
      </c>
      <c r="K22" s="425">
        <v>355</v>
      </c>
      <c r="L22" s="425">
        <v>355</v>
      </c>
      <c r="M22" s="425">
        <v>355</v>
      </c>
      <c r="N22" s="425">
        <v>355</v>
      </c>
      <c r="O22" s="425"/>
    </row>
    <row r="23" spans="1:15">
      <c r="B23" s="1631"/>
      <c r="C23" s="422"/>
      <c r="D23" s="423" t="s">
        <v>585</v>
      </c>
      <c r="E23" s="424" t="s">
        <v>812</v>
      </c>
      <c r="F23" s="425">
        <v>33</v>
      </c>
      <c r="G23" s="425">
        <v>25</v>
      </c>
      <c r="H23" s="425">
        <v>35</v>
      </c>
      <c r="I23" s="425">
        <v>35</v>
      </c>
      <c r="J23" s="425">
        <v>35</v>
      </c>
      <c r="K23" s="425">
        <v>35</v>
      </c>
      <c r="L23" s="425">
        <v>35</v>
      </c>
      <c r="M23" s="425">
        <v>35</v>
      </c>
      <c r="N23" s="425">
        <v>35</v>
      </c>
      <c r="O23" s="425"/>
    </row>
    <row r="24" spans="1:15">
      <c r="B24" s="1631"/>
      <c r="C24" s="422"/>
      <c r="D24" s="423"/>
      <c r="E24" s="424"/>
      <c r="F24" s="425"/>
      <c r="G24" s="425"/>
      <c r="H24" s="425"/>
      <c r="I24" s="425"/>
      <c r="J24" s="425"/>
      <c r="K24" s="425"/>
      <c r="L24" s="425"/>
      <c r="M24" s="425"/>
      <c r="N24" s="425"/>
      <c r="O24" s="425"/>
    </row>
    <row r="25" spans="1:15">
      <c r="B25" s="1631"/>
      <c r="C25" s="422"/>
      <c r="D25" s="423"/>
      <c r="E25" s="424"/>
      <c r="F25" s="425"/>
      <c r="G25" s="425"/>
      <c r="H25" s="425"/>
      <c r="I25" s="425"/>
      <c r="J25" s="425"/>
      <c r="K25" s="425"/>
      <c r="L25" s="425"/>
      <c r="M25" s="425"/>
      <c r="N25" s="425"/>
      <c r="O25" s="425"/>
    </row>
    <row r="26" spans="1:15">
      <c r="B26" s="1631"/>
      <c r="C26" s="422"/>
      <c r="D26" s="423"/>
      <c r="E26" s="424"/>
      <c r="F26" s="425"/>
      <c r="G26" s="425"/>
      <c r="H26" s="425"/>
      <c r="I26" s="425"/>
      <c r="J26" s="425"/>
      <c r="K26" s="425"/>
      <c r="L26" s="425"/>
      <c r="M26" s="425"/>
      <c r="N26" s="425"/>
      <c r="O26" s="425"/>
    </row>
    <row r="27" spans="1:15">
      <c r="B27" s="1631"/>
      <c r="C27" s="422"/>
      <c r="D27" s="423"/>
      <c r="E27" s="424"/>
      <c r="F27" s="425"/>
      <c r="G27" s="425"/>
      <c r="H27" s="425"/>
      <c r="I27" s="425"/>
      <c r="J27" s="425"/>
      <c r="K27" s="425"/>
      <c r="L27" s="425"/>
      <c r="M27" s="425"/>
      <c r="N27" s="425"/>
      <c r="O27" s="425"/>
    </row>
    <row r="28" spans="1:15">
      <c r="B28" s="1631"/>
      <c r="C28" s="422"/>
      <c r="D28" s="427"/>
      <c r="E28" s="424"/>
      <c r="F28" s="425"/>
      <c r="G28" s="425"/>
      <c r="H28" s="425"/>
      <c r="I28" s="425"/>
      <c r="J28" s="425"/>
      <c r="K28" s="425"/>
      <c r="L28" s="425"/>
      <c r="M28" s="425"/>
      <c r="N28" s="425"/>
      <c r="O28" s="425"/>
    </row>
    <row r="29" spans="1:15" ht="19.5" customHeight="1">
      <c r="A29" s="372">
        <v>1</v>
      </c>
      <c r="B29" s="1631"/>
      <c r="C29" s="428"/>
      <c r="D29" s="429"/>
      <c r="E29" s="430" t="s">
        <v>78</v>
      </c>
      <c r="F29" s="431">
        <f>SUM(F17,F21)</f>
        <v>705</v>
      </c>
      <c r="G29" s="431">
        <f t="shared" ref="G29:N29" si="4">SUM(G17,G21)</f>
        <v>634</v>
      </c>
      <c r="H29" s="431">
        <f t="shared" si="4"/>
        <v>690</v>
      </c>
      <c r="I29" s="431">
        <f t="shared" si="4"/>
        <v>671</v>
      </c>
      <c r="J29" s="431">
        <f t="shared" si="4"/>
        <v>671</v>
      </c>
      <c r="K29" s="431">
        <f t="shared" si="4"/>
        <v>671</v>
      </c>
      <c r="L29" s="431">
        <f t="shared" si="4"/>
        <v>671</v>
      </c>
      <c r="M29" s="431">
        <f t="shared" si="4"/>
        <v>671</v>
      </c>
      <c r="N29" s="431">
        <f t="shared" si="4"/>
        <v>671</v>
      </c>
      <c r="O29" s="431"/>
    </row>
    <row r="30" spans="1:15">
      <c r="B30" s="1631" t="s">
        <v>83</v>
      </c>
      <c r="C30" s="422">
        <v>1</v>
      </c>
      <c r="D30" s="427" t="s">
        <v>84</v>
      </c>
      <c r="E30" s="424"/>
      <c r="F30" s="1261">
        <f>SUM(F31:F32)</f>
        <v>15118</v>
      </c>
      <c r="G30" s="1261">
        <f t="shared" ref="G30:N30" si="5">SUM(G31:G32)</f>
        <v>14945</v>
      </c>
      <c r="H30" s="1261">
        <f t="shared" si="5"/>
        <v>14803</v>
      </c>
      <c r="I30" s="1261">
        <f t="shared" si="5"/>
        <v>14300</v>
      </c>
      <c r="J30" s="1261">
        <f t="shared" si="5"/>
        <v>14300</v>
      </c>
      <c r="K30" s="1261">
        <f t="shared" si="5"/>
        <v>14300</v>
      </c>
      <c r="L30" s="1261">
        <f t="shared" si="5"/>
        <v>14300</v>
      </c>
      <c r="M30" s="1261">
        <f t="shared" si="5"/>
        <v>14300</v>
      </c>
      <c r="N30" s="1261">
        <f t="shared" si="5"/>
        <v>14300</v>
      </c>
      <c r="O30" s="425"/>
    </row>
    <row r="31" spans="1:15">
      <c r="B31" s="1631"/>
      <c r="C31" s="422"/>
      <c r="D31" s="423" t="s">
        <v>582</v>
      </c>
      <c r="E31" s="424" t="s">
        <v>813</v>
      </c>
      <c r="F31" s="1261">
        <v>9877</v>
      </c>
      <c r="G31" s="1261">
        <v>9910</v>
      </c>
      <c r="H31" s="1261">
        <v>9286</v>
      </c>
      <c r="I31" s="1261">
        <v>9800</v>
      </c>
      <c r="J31" s="1261">
        <v>9800</v>
      </c>
      <c r="K31" s="1261">
        <v>9800</v>
      </c>
      <c r="L31" s="1261">
        <v>9800</v>
      </c>
      <c r="M31" s="1261">
        <v>9800</v>
      </c>
      <c r="N31" s="1261">
        <v>9800</v>
      </c>
      <c r="O31" s="425"/>
    </row>
    <row r="32" spans="1:15">
      <c r="B32" s="1631"/>
      <c r="C32" s="422"/>
      <c r="D32" s="423" t="s">
        <v>585</v>
      </c>
      <c r="E32" s="424" t="s">
        <v>814</v>
      </c>
      <c r="F32" s="1261">
        <v>5241</v>
      </c>
      <c r="G32" s="1261">
        <v>5035</v>
      </c>
      <c r="H32" s="1261">
        <v>5517</v>
      </c>
      <c r="I32" s="1261">
        <v>4500</v>
      </c>
      <c r="J32" s="1261">
        <v>4500</v>
      </c>
      <c r="K32" s="1261">
        <v>4500</v>
      </c>
      <c r="L32" s="1261">
        <v>4500</v>
      </c>
      <c r="M32" s="1261">
        <v>4500</v>
      </c>
      <c r="N32" s="1261">
        <v>4500</v>
      </c>
      <c r="O32" s="425"/>
    </row>
    <row r="33" spans="1:15">
      <c r="B33" s="1631"/>
      <c r="C33" s="422"/>
      <c r="D33" s="427"/>
      <c r="E33" s="424"/>
      <c r="F33" s="1261"/>
      <c r="G33" s="1261"/>
      <c r="H33" s="1261"/>
      <c r="I33" s="1261"/>
      <c r="J33" s="1261"/>
      <c r="K33" s="1261"/>
      <c r="L33" s="1261"/>
      <c r="M33" s="1261"/>
      <c r="N33" s="1261"/>
      <c r="O33" s="425"/>
    </row>
    <row r="34" spans="1:15">
      <c r="B34" s="1631"/>
      <c r="C34" s="422"/>
      <c r="D34" s="427"/>
      <c r="E34" s="424"/>
      <c r="F34" s="1261"/>
      <c r="G34" s="1261"/>
      <c r="H34" s="1261"/>
      <c r="I34" s="1261"/>
      <c r="J34" s="1261"/>
      <c r="K34" s="1261"/>
      <c r="L34" s="1261"/>
      <c r="M34" s="1261"/>
      <c r="N34" s="1261"/>
      <c r="O34" s="425"/>
    </row>
    <row r="35" spans="1:15">
      <c r="B35" s="1631"/>
      <c r="C35" s="422">
        <v>2</v>
      </c>
      <c r="D35" s="427" t="s">
        <v>85</v>
      </c>
      <c r="E35" s="424"/>
      <c r="F35" s="1261">
        <f>SUM(F36:F38)</f>
        <v>29115</v>
      </c>
      <c r="G35" s="1261">
        <f t="shared" ref="G35:N35" si="6">SUM(G36:G38)</f>
        <v>19265</v>
      </c>
      <c r="H35" s="1261">
        <f t="shared" si="6"/>
        <v>26549</v>
      </c>
      <c r="I35" s="1261">
        <f t="shared" si="6"/>
        <v>28040</v>
      </c>
      <c r="J35" s="1261">
        <f t="shared" si="6"/>
        <v>28040</v>
      </c>
      <c r="K35" s="1261">
        <f t="shared" si="6"/>
        <v>28040</v>
      </c>
      <c r="L35" s="1261">
        <f t="shared" si="6"/>
        <v>28040</v>
      </c>
      <c r="M35" s="1261">
        <f t="shared" si="6"/>
        <v>28040</v>
      </c>
      <c r="N35" s="1261">
        <f t="shared" si="6"/>
        <v>28040</v>
      </c>
      <c r="O35" s="425"/>
    </row>
    <row r="36" spans="1:15">
      <c r="B36" s="1631"/>
      <c r="C36" s="422"/>
      <c r="D36" s="427" t="s">
        <v>582</v>
      </c>
      <c r="E36" s="424" t="s">
        <v>86</v>
      </c>
      <c r="F36" s="1261"/>
      <c r="G36" s="1261"/>
      <c r="H36" s="1261"/>
      <c r="I36" s="1261"/>
      <c r="J36" s="1261"/>
      <c r="K36" s="1261"/>
      <c r="L36" s="1261"/>
      <c r="M36" s="1261"/>
      <c r="N36" s="1261"/>
      <c r="O36" s="425"/>
    </row>
    <row r="37" spans="1:15">
      <c r="B37" s="1631"/>
      <c r="C37" s="422"/>
      <c r="D37" s="427" t="s">
        <v>585</v>
      </c>
      <c r="E37" s="424" t="s">
        <v>87</v>
      </c>
      <c r="F37" s="1261">
        <v>29111</v>
      </c>
      <c r="G37" s="1261">
        <v>16762</v>
      </c>
      <c r="H37" s="1261">
        <v>26529</v>
      </c>
      <c r="I37" s="1261">
        <v>28020</v>
      </c>
      <c r="J37" s="1261">
        <v>28020</v>
      </c>
      <c r="K37" s="1261">
        <v>28020</v>
      </c>
      <c r="L37" s="1261">
        <v>28020</v>
      </c>
      <c r="M37" s="1261">
        <v>28020</v>
      </c>
      <c r="N37" s="1261">
        <v>28020</v>
      </c>
      <c r="O37" s="425"/>
    </row>
    <row r="38" spans="1:15">
      <c r="B38" s="1631"/>
      <c r="C38" s="432"/>
      <c r="D38" s="426" t="s">
        <v>587</v>
      </c>
      <c r="E38" s="424" t="s">
        <v>507</v>
      </c>
      <c r="F38" s="1261">
        <v>4</v>
      </c>
      <c r="G38" s="1261">
        <v>2503</v>
      </c>
      <c r="H38" s="1261">
        <v>20</v>
      </c>
      <c r="I38" s="1261">
        <v>20</v>
      </c>
      <c r="J38" s="1261">
        <v>20</v>
      </c>
      <c r="K38" s="1261">
        <v>20</v>
      </c>
      <c r="L38" s="1261">
        <v>20</v>
      </c>
      <c r="M38" s="1261">
        <v>20</v>
      </c>
      <c r="N38" s="1261">
        <v>20</v>
      </c>
      <c r="O38" s="425"/>
    </row>
    <row r="39" spans="1:15">
      <c r="B39" s="1631"/>
      <c r="C39" s="433"/>
      <c r="D39" s="434"/>
      <c r="E39" s="411"/>
      <c r="F39" s="1263"/>
      <c r="G39" s="1263"/>
      <c r="H39" s="1263"/>
      <c r="I39" s="1263"/>
      <c r="J39" s="1263"/>
      <c r="K39" s="1263"/>
      <c r="L39" s="1263"/>
      <c r="M39" s="1263"/>
      <c r="N39" s="1263"/>
      <c r="O39" s="435"/>
    </row>
    <row r="40" spans="1:15" ht="19.5" customHeight="1">
      <c r="A40" s="372">
        <v>1</v>
      </c>
      <c r="B40" s="1631"/>
      <c r="C40" s="428"/>
      <c r="D40" s="429"/>
      <c r="E40" s="430" t="s">
        <v>78</v>
      </c>
      <c r="F40" s="1262">
        <f>SUM(F30,F35)</f>
        <v>44233</v>
      </c>
      <c r="G40" s="1262">
        <f t="shared" ref="G40:N40" si="7">SUM(G30,G35)</f>
        <v>34210</v>
      </c>
      <c r="H40" s="1262">
        <f t="shared" si="7"/>
        <v>41352</v>
      </c>
      <c r="I40" s="1262">
        <f t="shared" si="7"/>
        <v>42340</v>
      </c>
      <c r="J40" s="1262">
        <f t="shared" si="7"/>
        <v>42340</v>
      </c>
      <c r="K40" s="1262">
        <f t="shared" si="7"/>
        <v>42340</v>
      </c>
      <c r="L40" s="1262">
        <f t="shared" si="7"/>
        <v>42340</v>
      </c>
      <c r="M40" s="1262">
        <f t="shared" si="7"/>
        <v>42340</v>
      </c>
      <c r="N40" s="1262">
        <f t="shared" si="7"/>
        <v>42340</v>
      </c>
      <c r="O40" s="431"/>
    </row>
    <row r="41" spans="1:15" ht="21" customHeight="1">
      <c r="B41" s="1657" t="s">
        <v>88</v>
      </c>
      <c r="C41" s="1657"/>
      <c r="D41" s="1657"/>
      <c r="E41" s="1657"/>
      <c r="F41" s="1264">
        <f>SUMIF($A$4:$A$40,"1",F4:F40)</f>
        <v>66515</v>
      </c>
      <c r="G41" s="1264">
        <f t="shared" ref="G41:N41" si="8">SUMIF($A$4:$A$40,"1",G4:G40)</f>
        <v>56893</v>
      </c>
      <c r="H41" s="1264">
        <f t="shared" si="8"/>
        <v>64472</v>
      </c>
      <c r="I41" s="1264">
        <f t="shared" si="8"/>
        <v>66611</v>
      </c>
      <c r="J41" s="1264">
        <f t="shared" si="8"/>
        <v>66611</v>
      </c>
      <c r="K41" s="1264">
        <f t="shared" si="8"/>
        <v>66611</v>
      </c>
      <c r="L41" s="1264">
        <f t="shared" si="8"/>
        <v>66611</v>
      </c>
      <c r="M41" s="1264">
        <f t="shared" si="8"/>
        <v>66611</v>
      </c>
      <c r="N41" s="1264">
        <f t="shared" si="8"/>
        <v>93611</v>
      </c>
      <c r="O41" s="431"/>
    </row>
    <row r="42" spans="1:15" ht="18.75" customHeight="1">
      <c r="B42" s="372" t="s">
        <v>89</v>
      </c>
      <c r="C42" s="436"/>
      <c r="D42" s="436"/>
    </row>
    <row r="43" spans="1:15">
      <c r="C43" s="436"/>
      <c r="D43" s="436"/>
    </row>
    <row r="44" spans="1:15">
      <c r="C44" s="436"/>
      <c r="D44" s="436"/>
    </row>
    <row r="45" spans="1:15">
      <c r="C45" s="436"/>
      <c r="D45" s="436"/>
    </row>
    <row r="46" spans="1:15">
      <c r="C46" s="436"/>
      <c r="D46" s="436"/>
    </row>
    <row r="47" spans="1:15">
      <c r="C47" s="436"/>
      <c r="D47" s="436"/>
    </row>
    <row r="48" spans="1:15">
      <c r="C48" s="436"/>
      <c r="D48" s="436"/>
    </row>
    <row r="49" spans="3:4">
      <c r="C49" s="436"/>
      <c r="D49" s="436"/>
    </row>
    <row r="50" spans="3:4">
      <c r="C50" s="436"/>
      <c r="D50" s="436"/>
    </row>
    <row r="51" spans="3:4">
      <c r="C51" s="436"/>
      <c r="D51" s="436"/>
    </row>
    <row r="52" spans="3:4">
      <c r="C52" s="436"/>
      <c r="D52" s="436"/>
    </row>
    <row r="53" spans="3:4">
      <c r="C53" s="436"/>
      <c r="D53" s="436"/>
    </row>
    <row r="54" spans="3:4">
      <c r="C54" s="436"/>
      <c r="D54" s="436"/>
    </row>
    <row r="55" spans="3:4">
      <c r="C55" s="436"/>
      <c r="D55" s="436"/>
    </row>
    <row r="56" spans="3:4">
      <c r="C56" s="436"/>
      <c r="D56" s="436"/>
    </row>
    <row r="57" spans="3:4">
      <c r="C57" s="436"/>
      <c r="D57" s="436"/>
    </row>
    <row r="58" spans="3:4">
      <c r="C58" s="436"/>
      <c r="D58" s="436"/>
    </row>
    <row r="59" spans="3:4">
      <c r="C59" s="436"/>
      <c r="D59" s="436"/>
    </row>
    <row r="60" spans="3:4">
      <c r="C60" s="436"/>
      <c r="D60" s="436"/>
    </row>
    <row r="61" spans="3:4">
      <c r="C61" s="436"/>
      <c r="D61" s="436"/>
    </row>
    <row r="62" spans="3:4">
      <c r="C62" s="436"/>
      <c r="D62" s="436"/>
    </row>
    <row r="63" spans="3:4">
      <c r="C63" s="436"/>
      <c r="D63" s="436"/>
    </row>
    <row r="64" spans="3:4">
      <c r="C64" s="436"/>
      <c r="D64" s="436"/>
    </row>
    <row r="65" spans="3:4">
      <c r="C65" s="436"/>
      <c r="D65" s="436"/>
    </row>
    <row r="66" spans="3:4">
      <c r="C66" s="436"/>
      <c r="D66" s="436"/>
    </row>
  </sheetData>
  <mergeCells count="5">
    <mergeCell ref="B41:E41"/>
    <mergeCell ref="B3:E3"/>
    <mergeCell ref="B4:B16"/>
    <mergeCell ref="B17:B29"/>
    <mergeCell ref="B30:B40"/>
  </mergeCells>
  <phoneticPr fontId="2"/>
  <pageMargins left="0.59055118110236227" right="0.59055118110236227" top="0.98425196850393704" bottom="0.43307086614173229" header="0.51181102362204722" footer="0.19685039370078741"/>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N25"/>
  <sheetViews>
    <sheetView showGridLines="0" showZeros="0" view="pageBreakPreview" zoomScaleNormal="100" zoomScaleSheetLayoutView="100" workbookViewId="0">
      <pane xSplit="1" ySplit="3" topLeftCell="B4" activePane="bottomRight" state="frozen"/>
      <selection activeCell="B3" sqref="B3:H23"/>
      <selection pane="topRight" activeCell="B3" sqref="B3:H23"/>
      <selection pane="bottomLeft" activeCell="B3" sqref="B3:H23"/>
      <selection pane="bottomRight" activeCell="B1" sqref="B1"/>
    </sheetView>
  </sheetViews>
  <sheetFormatPr defaultRowHeight="11.25"/>
  <cols>
    <col min="1" max="1" width="0.5" style="372" customWidth="1"/>
    <col min="2" max="2" width="14.125" style="372" customWidth="1"/>
    <col min="3" max="3" width="5.625" style="372" customWidth="1"/>
    <col min="4" max="4" width="12" style="372" customWidth="1"/>
    <col min="5" max="5" width="5.625" style="372" customWidth="1"/>
    <col min="6" max="6" width="12.375" style="372" customWidth="1"/>
    <col min="7" max="12" width="9.125" style="372" customWidth="1"/>
    <col min="13" max="13" width="13" style="372" bestFit="1" customWidth="1"/>
    <col min="14" max="14" width="6" style="372" customWidth="1"/>
    <col min="15" max="16384" width="9" style="372"/>
  </cols>
  <sheetData>
    <row r="1" spans="1:14" ht="18" thickBot="1">
      <c r="B1" s="373" t="s">
        <v>90</v>
      </c>
      <c r="M1" s="416" t="s">
        <v>16</v>
      </c>
      <c r="N1" s="437"/>
    </row>
    <row r="2" spans="1:14" ht="14.25" customHeight="1">
      <c r="M2" s="375" t="s">
        <v>71</v>
      </c>
      <c r="N2" s="375"/>
    </row>
    <row r="3" spans="1:14" ht="24.75" customHeight="1">
      <c r="B3" s="438" t="s">
        <v>72</v>
      </c>
      <c r="C3" s="439" t="s">
        <v>91</v>
      </c>
      <c r="D3" s="440" t="s">
        <v>770</v>
      </c>
      <c r="E3" s="441" t="s">
        <v>92</v>
      </c>
      <c r="F3" s="442" t="s">
        <v>93</v>
      </c>
      <c r="G3" s="1254" t="s">
        <v>735</v>
      </c>
      <c r="H3" s="1255" t="s">
        <v>736</v>
      </c>
      <c r="I3" s="1257" t="s">
        <v>731</v>
      </c>
      <c r="J3" s="1257" t="s">
        <v>732</v>
      </c>
      <c r="K3" s="1257" t="s">
        <v>733</v>
      </c>
      <c r="L3" s="1257" t="s">
        <v>734</v>
      </c>
      <c r="M3" s="396" t="s">
        <v>94</v>
      </c>
      <c r="N3" s="443"/>
    </row>
    <row r="4" spans="1:14" ht="15" customHeight="1">
      <c r="A4" s="372">
        <v>1</v>
      </c>
      <c r="B4" s="444"/>
      <c r="C4" s="445"/>
      <c r="D4" s="446"/>
      <c r="E4" s="447"/>
      <c r="F4" s="448"/>
      <c r="G4" s="449"/>
      <c r="H4" s="450"/>
      <c r="I4" s="450"/>
      <c r="J4" s="450"/>
      <c r="K4" s="450"/>
      <c r="L4" s="450"/>
      <c r="M4" s="451"/>
      <c r="N4" s="452"/>
    </row>
    <row r="5" spans="1:14" ht="15" customHeight="1">
      <c r="A5" s="372">
        <v>2</v>
      </c>
      <c r="B5" s="453"/>
      <c r="C5" s="454"/>
      <c r="D5" s="455"/>
      <c r="E5" s="456"/>
      <c r="F5" s="457"/>
      <c r="G5" s="458"/>
      <c r="H5" s="459"/>
      <c r="I5" s="459"/>
      <c r="J5" s="459"/>
      <c r="K5" s="459"/>
      <c r="L5" s="459"/>
      <c r="M5" s="435"/>
      <c r="N5" s="426"/>
    </row>
    <row r="6" spans="1:14" ht="15" customHeight="1">
      <c r="A6" s="372">
        <v>1</v>
      </c>
      <c r="B6" s="460"/>
      <c r="C6" s="461"/>
      <c r="D6" s="462"/>
      <c r="E6" s="463"/>
      <c r="F6" s="464"/>
      <c r="G6" s="449"/>
      <c r="H6" s="450"/>
      <c r="I6" s="450"/>
      <c r="J6" s="450"/>
      <c r="K6" s="450"/>
      <c r="L6" s="450"/>
      <c r="M6" s="425"/>
      <c r="N6" s="426"/>
    </row>
    <row r="7" spans="1:14" ht="15" customHeight="1">
      <c r="A7" s="372">
        <v>2</v>
      </c>
      <c r="B7" s="460"/>
      <c r="C7" s="461"/>
      <c r="D7" s="465"/>
      <c r="E7" s="463"/>
      <c r="F7" s="464"/>
      <c r="G7" s="458"/>
      <c r="H7" s="459"/>
      <c r="I7" s="459"/>
      <c r="J7" s="459"/>
      <c r="K7" s="459"/>
      <c r="L7" s="459"/>
      <c r="M7" s="425"/>
      <c r="N7" s="426"/>
    </row>
    <row r="8" spans="1:14" ht="15" customHeight="1">
      <c r="A8" s="372">
        <v>1</v>
      </c>
      <c r="B8" s="444"/>
      <c r="C8" s="445"/>
      <c r="D8" s="446"/>
      <c r="E8" s="447"/>
      <c r="F8" s="448"/>
      <c r="G8" s="449"/>
      <c r="H8" s="450"/>
      <c r="I8" s="450"/>
      <c r="J8" s="450"/>
      <c r="K8" s="450"/>
      <c r="L8" s="450"/>
      <c r="M8" s="421"/>
      <c r="N8" s="426"/>
    </row>
    <row r="9" spans="1:14" ht="15" customHeight="1">
      <c r="A9" s="372">
        <v>2</v>
      </c>
      <c r="B9" s="453"/>
      <c r="C9" s="454"/>
      <c r="D9" s="455"/>
      <c r="E9" s="456"/>
      <c r="F9" s="457"/>
      <c r="G9" s="466"/>
      <c r="H9" s="467"/>
      <c r="I9" s="467"/>
      <c r="J9" s="467"/>
      <c r="K9" s="467"/>
      <c r="L9" s="467"/>
      <c r="M9" s="435"/>
      <c r="N9" s="426"/>
    </row>
    <row r="10" spans="1:14" ht="15" customHeight="1">
      <c r="A10" s="372">
        <v>1</v>
      </c>
      <c r="B10" s="444"/>
      <c r="C10" s="445"/>
      <c r="D10" s="446"/>
      <c r="E10" s="447"/>
      <c r="F10" s="448"/>
      <c r="G10" s="449"/>
      <c r="H10" s="450"/>
      <c r="I10" s="450"/>
      <c r="J10" s="450"/>
      <c r="K10" s="450"/>
      <c r="L10" s="450"/>
      <c r="M10" s="421"/>
      <c r="N10" s="426"/>
    </row>
    <row r="11" spans="1:14" ht="15" customHeight="1">
      <c r="A11" s="372">
        <v>2</v>
      </c>
      <c r="B11" s="453"/>
      <c r="C11" s="454"/>
      <c r="D11" s="455"/>
      <c r="E11" s="456"/>
      <c r="F11" s="457"/>
      <c r="G11" s="466"/>
      <c r="H11" s="467"/>
      <c r="I11" s="467"/>
      <c r="J11" s="467"/>
      <c r="K11" s="467"/>
      <c r="L11" s="467"/>
      <c r="M11" s="435"/>
      <c r="N11" s="426"/>
    </row>
    <row r="12" spans="1:14" ht="15" customHeight="1">
      <c r="A12" s="372">
        <v>1</v>
      </c>
      <c r="B12" s="460"/>
      <c r="C12" s="461"/>
      <c r="D12" s="462"/>
      <c r="E12" s="463"/>
      <c r="F12" s="464"/>
      <c r="G12" s="449"/>
      <c r="H12" s="450"/>
      <c r="I12" s="450"/>
      <c r="J12" s="450"/>
      <c r="K12" s="450"/>
      <c r="L12" s="450"/>
      <c r="M12" s="425"/>
      <c r="N12" s="426"/>
    </row>
    <row r="13" spans="1:14" ht="15" customHeight="1" thickBot="1">
      <c r="A13" s="372">
        <v>2</v>
      </c>
      <c r="B13" s="460"/>
      <c r="C13" s="468"/>
      <c r="D13" s="469"/>
      <c r="E13" s="470"/>
      <c r="F13" s="464"/>
      <c r="G13" s="458"/>
      <c r="H13" s="459"/>
      <c r="I13" s="459"/>
      <c r="J13" s="459"/>
      <c r="K13" s="459"/>
      <c r="L13" s="459"/>
      <c r="M13" s="425"/>
      <c r="N13" s="426"/>
    </row>
    <row r="14" spans="1:14" ht="15.75" customHeight="1" thickTop="1">
      <c r="B14" s="1659" t="s">
        <v>88</v>
      </c>
      <c r="C14" s="1660"/>
      <c r="D14" s="1662" t="s">
        <v>95</v>
      </c>
      <c r="E14" s="1662"/>
      <c r="F14" s="1663"/>
      <c r="G14" s="471">
        <f t="shared" ref="G14:M14" si="0">SUMIF($A$4:$A$13,"1",G4:G13)</f>
        <v>0</v>
      </c>
      <c r="H14" s="472">
        <f t="shared" si="0"/>
        <v>0</v>
      </c>
      <c r="I14" s="472">
        <f t="shared" si="0"/>
        <v>0</v>
      </c>
      <c r="J14" s="472">
        <f t="shared" si="0"/>
        <v>0</v>
      </c>
      <c r="K14" s="472">
        <f t="shared" si="0"/>
        <v>0</v>
      </c>
      <c r="L14" s="472"/>
      <c r="M14" s="473">
        <f t="shared" si="0"/>
        <v>0</v>
      </c>
      <c r="N14" s="474"/>
    </row>
    <row r="15" spans="1:14" ht="15.75" customHeight="1" thickBot="1">
      <c r="B15" s="1642"/>
      <c r="C15" s="1661"/>
      <c r="D15" s="1664" t="s">
        <v>96</v>
      </c>
      <c r="E15" s="1664"/>
      <c r="F15" s="1665"/>
      <c r="G15" s="475">
        <f>SUMIF($A$4:$A$13,"2",G4:G13)</f>
        <v>0</v>
      </c>
      <c r="H15" s="476">
        <f>SUMIF($A$4:$A$13,"2",H4:H13)</f>
        <v>0</v>
      </c>
      <c r="I15" s="476">
        <f>SUMIF($A$4:$A$13,"2",I4:I13)</f>
        <v>0</v>
      </c>
      <c r="J15" s="476">
        <f>SUMIF($A$4:$A$13,"2",J4:J13)</f>
        <v>0</v>
      </c>
      <c r="K15" s="476">
        <f>SUMIF($A$4:$A$13,"2",K4:K13)</f>
        <v>0</v>
      </c>
      <c r="L15" s="476"/>
      <c r="M15" s="477"/>
      <c r="N15" s="426"/>
    </row>
    <row r="16" spans="1:14" ht="15" customHeight="1" thickTop="1">
      <c r="B16" s="372" t="s">
        <v>378</v>
      </c>
      <c r="C16" s="436"/>
      <c r="D16" s="436"/>
    </row>
    <row r="17" spans="2:4" ht="15" customHeight="1">
      <c r="B17" s="372" t="s">
        <v>97</v>
      </c>
      <c r="C17" s="436"/>
      <c r="D17" s="436"/>
    </row>
    <row r="18" spans="2:4" ht="15" customHeight="1">
      <c r="B18" s="372" t="s">
        <v>663</v>
      </c>
      <c r="C18" s="436"/>
      <c r="D18" s="436"/>
    </row>
    <row r="19" spans="2:4" ht="15" customHeight="1">
      <c r="C19" s="436"/>
      <c r="D19" s="436"/>
    </row>
    <row r="20" spans="2:4" ht="12" customHeight="1">
      <c r="C20" s="436"/>
      <c r="D20" s="436"/>
    </row>
    <row r="21" spans="2:4" ht="12" customHeight="1">
      <c r="C21" s="436"/>
      <c r="D21" s="436"/>
    </row>
    <row r="22" spans="2:4" ht="12" customHeight="1">
      <c r="C22" s="436"/>
      <c r="D22" s="436"/>
    </row>
    <row r="23" spans="2:4" ht="12" customHeight="1">
      <c r="C23" s="436"/>
      <c r="D23" s="436"/>
    </row>
    <row r="24" spans="2:4" ht="12" customHeight="1">
      <c r="C24" s="436"/>
      <c r="D24" s="436"/>
    </row>
    <row r="25" spans="2:4">
      <c r="C25" s="436"/>
      <c r="D25" s="436"/>
    </row>
  </sheetData>
  <mergeCells count="3">
    <mergeCell ref="B14:C15"/>
    <mergeCell ref="D14:F14"/>
    <mergeCell ref="D15:F15"/>
  </mergeCells>
  <phoneticPr fontId="2"/>
  <printOptions horizontalCentered="1"/>
  <pageMargins left="0.59055118110236227" right="0.39370078740157483" top="0.59055118110236227" bottom="0.43307086614173229" header="0.51181102362204722" footer="0.19685039370078741"/>
  <pageSetup paperSize="9" scale="110"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43"/>
  <sheetViews>
    <sheetView showGridLines="0" showZeros="0" view="pageBreakPreview" zoomScale="115" zoomScaleNormal="100" zoomScaleSheetLayoutView="115" workbookViewId="0">
      <pane xSplit="3" ySplit="5" topLeftCell="D6" activePane="bottomRight" state="frozen"/>
      <selection activeCell="B3" sqref="B3:H23"/>
      <selection pane="topRight" activeCell="B3" sqref="B3:H23"/>
      <selection pane="bottomLeft" activeCell="B3" sqref="B3:H23"/>
      <selection pane="bottomRight" activeCell="B1" sqref="B1"/>
    </sheetView>
  </sheetViews>
  <sheetFormatPr defaultRowHeight="11.25"/>
  <cols>
    <col min="1" max="1" width="0.5" style="372" customWidth="1"/>
    <col min="2" max="3" width="3.5" style="372" customWidth="1"/>
    <col min="4" max="24" width="6.25" style="372" customWidth="1"/>
    <col min="25" max="27" width="7.625" style="372" customWidth="1"/>
    <col min="28" max="16384" width="9" style="372"/>
  </cols>
  <sheetData>
    <row r="1" spans="1:24" ht="18" thickBot="1">
      <c r="B1" s="373" t="s">
        <v>98</v>
      </c>
      <c r="M1" s="437"/>
      <c r="V1" s="1666" t="s">
        <v>17</v>
      </c>
      <c r="W1" s="1667"/>
      <c r="X1" s="1668"/>
    </row>
    <row r="2" spans="1:24" ht="17.25">
      <c r="B2" s="373"/>
      <c r="M2" s="437"/>
      <c r="W2" s="437"/>
      <c r="X2" s="437"/>
    </row>
    <row r="3" spans="1:24" ht="15.75" customHeight="1">
      <c r="M3" s="478"/>
      <c r="W3" s="1669" t="s">
        <v>99</v>
      </c>
      <c r="X3" s="1669"/>
    </row>
    <row r="4" spans="1:24" ht="15.75" customHeight="1">
      <c r="B4" s="1670" t="s">
        <v>100</v>
      </c>
      <c r="C4" s="1671"/>
      <c r="D4" s="1674" t="s">
        <v>737</v>
      </c>
      <c r="E4" s="376"/>
      <c r="F4" s="377"/>
      <c r="G4" s="1674" t="s">
        <v>735</v>
      </c>
      <c r="H4" s="376"/>
      <c r="I4" s="377"/>
      <c r="J4" s="1674" t="s">
        <v>738</v>
      </c>
      <c r="K4" s="376"/>
      <c r="L4" s="377"/>
      <c r="M4" s="1674" t="s">
        <v>739</v>
      </c>
      <c r="N4" s="376"/>
      <c r="O4" s="377"/>
      <c r="P4" s="1674" t="s">
        <v>740</v>
      </c>
      <c r="Q4" s="376"/>
      <c r="R4" s="377"/>
      <c r="S4" s="1674" t="s">
        <v>741</v>
      </c>
      <c r="T4" s="376"/>
      <c r="U4" s="377"/>
      <c r="V4" s="1674" t="s">
        <v>742</v>
      </c>
      <c r="W4" s="376"/>
      <c r="X4" s="377"/>
    </row>
    <row r="5" spans="1:24" ht="24.75" customHeight="1">
      <c r="B5" s="1672"/>
      <c r="C5" s="1673"/>
      <c r="D5" s="1675"/>
      <c r="E5" s="479" t="s">
        <v>101</v>
      </c>
      <c r="F5" s="480" t="s">
        <v>102</v>
      </c>
      <c r="G5" s="1675"/>
      <c r="H5" s="479" t="s">
        <v>101</v>
      </c>
      <c r="I5" s="480" t="s">
        <v>102</v>
      </c>
      <c r="J5" s="1675"/>
      <c r="K5" s="479" t="s">
        <v>101</v>
      </c>
      <c r="L5" s="480" t="s">
        <v>102</v>
      </c>
      <c r="M5" s="1675"/>
      <c r="N5" s="479" t="s">
        <v>101</v>
      </c>
      <c r="O5" s="480" t="s">
        <v>102</v>
      </c>
      <c r="P5" s="1675"/>
      <c r="Q5" s="479" t="s">
        <v>101</v>
      </c>
      <c r="R5" s="480" t="s">
        <v>102</v>
      </c>
      <c r="S5" s="1675"/>
      <c r="T5" s="479" t="s">
        <v>101</v>
      </c>
      <c r="U5" s="480" t="s">
        <v>102</v>
      </c>
      <c r="V5" s="1675"/>
      <c r="W5" s="479" t="s">
        <v>101</v>
      </c>
      <c r="X5" s="480" t="s">
        <v>102</v>
      </c>
    </row>
    <row r="6" spans="1:24" ht="30" customHeight="1">
      <c r="B6" s="1676" t="s">
        <v>103</v>
      </c>
      <c r="C6" s="481" t="s">
        <v>104</v>
      </c>
      <c r="D6" s="482">
        <v>22518</v>
      </c>
      <c r="E6" s="483">
        <v>2018</v>
      </c>
      <c r="F6" s="484">
        <v>20500</v>
      </c>
      <c r="G6" s="482">
        <v>3546</v>
      </c>
      <c r="H6" s="483">
        <v>1710</v>
      </c>
      <c r="I6" s="484">
        <v>1836</v>
      </c>
      <c r="J6" s="482">
        <v>9500</v>
      </c>
      <c r="K6" s="483">
        <v>1710</v>
      </c>
      <c r="L6" s="484">
        <v>7790</v>
      </c>
      <c r="M6" s="482">
        <v>9500</v>
      </c>
      <c r="N6" s="483">
        <v>1710</v>
      </c>
      <c r="O6" s="484">
        <v>7790</v>
      </c>
      <c r="P6" s="482">
        <v>9500</v>
      </c>
      <c r="Q6" s="483">
        <v>1710</v>
      </c>
      <c r="R6" s="484">
        <v>7790</v>
      </c>
      <c r="S6" s="482">
        <v>9500</v>
      </c>
      <c r="T6" s="483">
        <v>1710</v>
      </c>
      <c r="U6" s="484">
        <v>7790</v>
      </c>
      <c r="V6" s="482">
        <v>9500</v>
      </c>
      <c r="W6" s="483">
        <v>1710</v>
      </c>
      <c r="X6" s="484">
        <v>7790</v>
      </c>
    </row>
    <row r="7" spans="1:24" ht="30" customHeight="1">
      <c r="B7" s="1677"/>
      <c r="C7" s="485" t="s">
        <v>105</v>
      </c>
      <c r="D7" s="385">
        <v>13482</v>
      </c>
      <c r="E7" s="486">
        <v>6741</v>
      </c>
      <c r="F7" s="487">
        <v>6741</v>
      </c>
      <c r="G7" s="385">
        <v>17415</v>
      </c>
      <c r="H7" s="486">
        <v>5128</v>
      </c>
      <c r="I7" s="487">
        <v>12287</v>
      </c>
      <c r="J7" s="385">
        <v>10254</v>
      </c>
      <c r="K7" s="486">
        <v>5129</v>
      </c>
      <c r="L7" s="487">
        <v>5125</v>
      </c>
      <c r="M7" s="385">
        <v>10254</v>
      </c>
      <c r="N7" s="486">
        <v>5129</v>
      </c>
      <c r="O7" s="487">
        <v>5125</v>
      </c>
      <c r="P7" s="385">
        <v>10254</v>
      </c>
      <c r="Q7" s="486">
        <v>5129</v>
      </c>
      <c r="R7" s="487">
        <v>5125</v>
      </c>
      <c r="S7" s="385">
        <v>10254</v>
      </c>
      <c r="T7" s="486">
        <v>5129</v>
      </c>
      <c r="U7" s="487">
        <v>5125</v>
      </c>
      <c r="V7" s="385">
        <v>10254</v>
      </c>
      <c r="W7" s="486">
        <v>5129</v>
      </c>
      <c r="X7" s="487">
        <v>5125</v>
      </c>
    </row>
    <row r="8" spans="1:24" ht="30" customHeight="1">
      <c r="A8" s="372">
        <v>1</v>
      </c>
      <c r="B8" s="1678"/>
      <c r="C8" s="488" t="s">
        <v>106</v>
      </c>
      <c r="D8" s="489">
        <f t="shared" ref="D8:X8" si="0">SUM(D6:D7)</f>
        <v>36000</v>
      </c>
      <c r="E8" s="490">
        <f t="shared" si="0"/>
        <v>8759</v>
      </c>
      <c r="F8" s="491">
        <f t="shared" si="0"/>
        <v>27241</v>
      </c>
      <c r="G8" s="489">
        <f t="shared" si="0"/>
        <v>20961</v>
      </c>
      <c r="H8" s="490">
        <f t="shared" si="0"/>
        <v>6838</v>
      </c>
      <c r="I8" s="491">
        <f t="shared" si="0"/>
        <v>14123</v>
      </c>
      <c r="J8" s="489">
        <f t="shared" si="0"/>
        <v>19754</v>
      </c>
      <c r="K8" s="490">
        <f t="shared" si="0"/>
        <v>6839</v>
      </c>
      <c r="L8" s="491">
        <f t="shared" si="0"/>
        <v>12915</v>
      </c>
      <c r="M8" s="489">
        <f t="shared" si="0"/>
        <v>19754</v>
      </c>
      <c r="N8" s="490">
        <f t="shared" si="0"/>
        <v>6839</v>
      </c>
      <c r="O8" s="491">
        <f t="shared" si="0"/>
        <v>12915</v>
      </c>
      <c r="P8" s="489">
        <f t="shared" si="0"/>
        <v>19754</v>
      </c>
      <c r="Q8" s="490">
        <f t="shared" si="0"/>
        <v>6839</v>
      </c>
      <c r="R8" s="491">
        <f t="shared" si="0"/>
        <v>12915</v>
      </c>
      <c r="S8" s="489">
        <f t="shared" si="0"/>
        <v>19754</v>
      </c>
      <c r="T8" s="490">
        <f t="shared" si="0"/>
        <v>6839</v>
      </c>
      <c r="U8" s="491">
        <f t="shared" si="0"/>
        <v>12915</v>
      </c>
      <c r="V8" s="489">
        <f t="shared" si="0"/>
        <v>19754</v>
      </c>
      <c r="W8" s="490">
        <f t="shared" si="0"/>
        <v>6839</v>
      </c>
      <c r="X8" s="491">
        <f t="shared" si="0"/>
        <v>12915</v>
      </c>
    </row>
    <row r="9" spans="1:24" ht="30" customHeight="1">
      <c r="B9" s="1678" t="s">
        <v>107</v>
      </c>
      <c r="C9" s="481" t="s">
        <v>104</v>
      </c>
      <c r="D9" s="492">
        <v>31928</v>
      </c>
      <c r="E9" s="493">
        <v>31928</v>
      </c>
      <c r="F9" s="494"/>
      <c r="G9" s="492">
        <v>16142</v>
      </c>
      <c r="H9" s="493">
        <v>16142</v>
      </c>
      <c r="I9" s="494"/>
      <c r="J9" s="492">
        <v>19000</v>
      </c>
      <c r="K9" s="493">
        <v>19000</v>
      </c>
      <c r="L9" s="494"/>
      <c r="M9" s="492">
        <v>19000</v>
      </c>
      <c r="N9" s="493">
        <v>19000</v>
      </c>
      <c r="O9" s="494"/>
      <c r="P9" s="492">
        <v>19000</v>
      </c>
      <c r="Q9" s="493">
        <v>19000</v>
      </c>
      <c r="R9" s="494"/>
      <c r="S9" s="492">
        <v>19000</v>
      </c>
      <c r="T9" s="493">
        <v>19000</v>
      </c>
      <c r="U9" s="494"/>
      <c r="V9" s="492">
        <v>19000</v>
      </c>
      <c r="W9" s="493">
        <v>19000</v>
      </c>
      <c r="X9" s="494"/>
    </row>
    <row r="10" spans="1:24" ht="30" customHeight="1">
      <c r="B10" s="1679"/>
      <c r="C10" s="485" t="s">
        <v>105</v>
      </c>
      <c r="D10" s="385">
        <v>13287</v>
      </c>
      <c r="E10" s="486"/>
      <c r="F10" s="487">
        <v>13287</v>
      </c>
      <c r="G10" s="385">
        <v>10000</v>
      </c>
      <c r="H10" s="486"/>
      <c r="I10" s="487">
        <v>16201</v>
      </c>
      <c r="J10" s="385">
        <v>10000</v>
      </c>
      <c r="K10" s="486"/>
      <c r="L10" s="487">
        <v>4000</v>
      </c>
      <c r="M10" s="385">
        <v>7000</v>
      </c>
      <c r="N10" s="486"/>
      <c r="O10" s="487">
        <v>4000</v>
      </c>
      <c r="P10" s="385">
        <v>5000</v>
      </c>
      <c r="Q10" s="486"/>
      <c r="R10" s="487">
        <v>4000</v>
      </c>
      <c r="S10" s="385">
        <v>4000</v>
      </c>
      <c r="T10" s="486"/>
      <c r="U10" s="487">
        <v>4000</v>
      </c>
      <c r="V10" s="385">
        <v>4000</v>
      </c>
      <c r="W10" s="486"/>
      <c r="X10" s="487">
        <v>4000</v>
      </c>
    </row>
    <row r="11" spans="1:24" ht="30" customHeight="1">
      <c r="A11" s="372">
        <v>1</v>
      </c>
      <c r="B11" s="1679"/>
      <c r="C11" s="488" t="s">
        <v>106</v>
      </c>
      <c r="D11" s="489">
        <f t="shared" ref="D11:X11" si="1">SUM(D9:D10)</f>
        <v>45215</v>
      </c>
      <c r="E11" s="490">
        <f t="shared" si="1"/>
        <v>31928</v>
      </c>
      <c r="F11" s="491">
        <f t="shared" si="1"/>
        <v>13287</v>
      </c>
      <c r="G11" s="489">
        <f t="shared" si="1"/>
        <v>26142</v>
      </c>
      <c r="H11" s="490">
        <f t="shared" si="1"/>
        <v>16142</v>
      </c>
      <c r="I11" s="491">
        <f t="shared" si="1"/>
        <v>16201</v>
      </c>
      <c r="J11" s="489">
        <f t="shared" si="1"/>
        <v>29000</v>
      </c>
      <c r="K11" s="490">
        <f t="shared" si="1"/>
        <v>19000</v>
      </c>
      <c r="L11" s="491">
        <f t="shared" si="1"/>
        <v>4000</v>
      </c>
      <c r="M11" s="489">
        <f t="shared" si="1"/>
        <v>26000</v>
      </c>
      <c r="N11" s="490">
        <f t="shared" si="1"/>
        <v>19000</v>
      </c>
      <c r="O11" s="491">
        <f t="shared" si="1"/>
        <v>4000</v>
      </c>
      <c r="P11" s="489">
        <f t="shared" si="1"/>
        <v>24000</v>
      </c>
      <c r="Q11" s="490">
        <f t="shared" si="1"/>
        <v>19000</v>
      </c>
      <c r="R11" s="491">
        <f t="shared" si="1"/>
        <v>4000</v>
      </c>
      <c r="S11" s="489">
        <f t="shared" si="1"/>
        <v>23000</v>
      </c>
      <c r="T11" s="490">
        <f t="shared" si="1"/>
        <v>19000</v>
      </c>
      <c r="U11" s="491">
        <f t="shared" si="1"/>
        <v>4000</v>
      </c>
      <c r="V11" s="489">
        <f t="shared" si="1"/>
        <v>23000</v>
      </c>
      <c r="W11" s="490">
        <f t="shared" si="1"/>
        <v>19000</v>
      </c>
      <c r="X11" s="491">
        <f t="shared" si="1"/>
        <v>4000</v>
      </c>
    </row>
    <row r="12" spans="1:24" ht="30" customHeight="1">
      <c r="B12" s="1677" t="s">
        <v>108</v>
      </c>
      <c r="C12" s="481" t="s">
        <v>104</v>
      </c>
      <c r="D12" s="492"/>
      <c r="E12" s="493"/>
      <c r="F12" s="494"/>
      <c r="G12" s="492"/>
      <c r="H12" s="493"/>
      <c r="I12" s="494"/>
      <c r="J12" s="492"/>
      <c r="K12" s="493"/>
      <c r="L12" s="494"/>
      <c r="M12" s="492"/>
      <c r="N12" s="493"/>
      <c r="O12" s="494"/>
      <c r="P12" s="492"/>
      <c r="Q12" s="493"/>
      <c r="R12" s="494"/>
      <c r="S12" s="492"/>
      <c r="T12" s="493"/>
      <c r="U12" s="494"/>
      <c r="V12" s="492"/>
      <c r="W12" s="493"/>
      <c r="X12" s="494"/>
    </row>
    <row r="13" spans="1:24" ht="30" customHeight="1">
      <c r="B13" s="1677"/>
      <c r="C13" s="485" t="s">
        <v>105</v>
      </c>
      <c r="D13" s="385"/>
      <c r="E13" s="486"/>
      <c r="F13" s="487"/>
      <c r="G13" s="385"/>
      <c r="H13" s="486"/>
      <c r="I13" s="487"/>
      <c r="J13" s="385"/>
      <c r="K13" s="486"/>
      <c r="L13" s="487"/>
      <c r="M13" s="385"/>
      <c r="N13" s="486"/>
      <c r="O13" s="487"/>
      <c r="P13" s="385"/>
      <c r="Q13" s="486"/>
      <c r="R13" s="487"/>
      <c r="S13" s="385"/>
      <c r="T13" s="486"/>
      <c r="U13" s="487"/>
      <c r="V13" s="385"/>
      <c r="W13" s="486"/>
      <c r="X13" s="487"/>
    </row>
    <row r="14" spans="1:24" ht="30" customHeight="1">
      <c r="A14" s="372">
        <v>1</v>
      </c>
      <c r="B14" s="1678"/>
      <c r="C14" s="488" t="s">
        <v>106</v>
      </c>
      <c r="D14" s="489">
        <f t="shared" ref="D14:X14" si="2">SUM(D12:D13)</f>
        <v>0</v>
      </c>
      <c r="E14" s="490">
        <f t="shared" si="2"/>
        <v>0</v>
      </c>
      <c r="F14" s="491">
        <f t="shared" si="2"/>
        <v>0</v>
      </c>
      <c r="G14" s="489">
        <f t="shared" si="2"/>
        <v>0</v>
      </c>
      <c r="H14" s="490">
        <f t="shared" si="2"/>
        <v>0</v>
      </c>
      <c r="I14" s="491">
        <f t="shared" si="2"/>
        <v>0</v>
      </c>
      <c r="J14" s="489">
        <f t="shared" si="2"/>
        <v>0</v>
      </c>
      <c r="K14" s="490">
        <f t="shared" si="2"/>
        <v>0</v>
      </c>
      <c r="L14" s="491">
        <f t="shared" si="2"/>
        <v>0</v>
      </c>
      <c r="M14" s="489">
        <f t="shared" si="2"/>
        <v>0</v>
      </c>
      <c r="N14" s="490">
        <f t="shared" si="2"/>
        <v>0</v>
      </c>
      <c r="O14" s="491">
        <f t="shared" si="2"/>
        <v>0</v>
      </c>
      <c r="P14" s="489">
        <f t="shared" si="2"/>
        <v>0</v>
      </c>
      <c r="Q14" s="490">
        <f t="shared" si="2"/>
        <v>0</v>
      </c>
      <c r="R14" s="491">
        <f t="shared" si="2"/>
        <v>0</v>
      </c>
      <c r="S14" s="489">
        <f t="shared" si="2"/>
        <v>0</v>
      </c>
      <c r="T14" s="490">
        <f t="shared" si="2"/>
        <v>0</v>
      </c>
      <c r="U14" s="491">
        <f t="shared" si="2"/>
        <v>0</v>
      </c>
      <c r="V14" s="489">
        <f t="shared" si="2"/>
        <v>0</v>
      </c>
      <c r="W14" s="490">
        <f t="shared" si="2"/>
        <v>0</v>
      </c>
      <c r="X14" s="491">
        <f t="shared" si="2"/>
        <v>0</v>
      </c>
    </row>
    <row r="15" spans="1:24" ht="30" customHeight="1">
      <c r="B15" s="1678" t="s">
        <v>109</v>
      </c>
      <c r="C15" s="481" t="s">
        <v>104</v>
      </c>
      <c r="D15" s="492"/>
      <c r="E15" s="493"/>
      <c r="F15" s="494"/>
      <c r="G15" s="492"/>
      <c r="H15" s="493"/>
      <c r="I15" s="494"/>
      <c r="J15" s="492"/>
      <c r="K15" s="493"/>
      <c r="L15" s="494"/>
      <c r="M15" s="492"/>
      <c r="N15" s="493"/>
      <c r="O15" s="494"/>
      <c r="P15" s="492"/>
      <c r="Q15" s="493"/>
      <c r="R15" s="494"/>
      <c r="S15" s="492"/>
      <c r="T15" s="493"/>
      <c r="U15" s="494"/>
      <c r="V15" s="492"/>
      <c r="W15" s="493"/>
      <c r="X15" s="494"/>
    </row>
    <row r="16" spans="1:24" ht="30" customHeight="1">
      <c r="B16" s="1679"/>
      <c r="C16" s="485" t="s">
        <v>105</v>
      </c>
      <c r="D16" s="385"/>
      <c r="E16" s="486"/>
      <c r="F16" s="487"/>
      <c r="G16" s="385"/>
      <c r="H16" s="486"/>
      <c r="I16" s="487"/>
      <c r="J16" s="385"/>
      <c r="K16" s="486"/>
      <c r="L16" s="487"/>
      <c r="M16" s="385"/>
      <c r="N16" s="486"/>
      <c r="O16" s="487"/>
      <c r="P16" s="385"/>
      <c r="Q16" s="486"/>
      <c r="R16" s="487"/>
      <c r="S16" s="385"/>
      <c r="T16" s="486"/>
      <c r="U16" s="487"/>
      <c r="V16" s="385"/>
      <c r="W16" s="486"/>
      <c r="X16" s="487"/>
    </row>
    <row r="17" spans="1:24" ht="30" customHeight="1">
      <c r="A17" s="372">
        <v>1</v>
      </c>
      <c r="B17" s="1679"/>
      <c r="C17" s="488" t="s">
        <v>106</v>
      </c>
      <c r="D17" s="489">
        <f t="shared" ref="D17:X17" si="3">SUM(D15:D16)</f>
        <v>0</v>
      </c>
      <c r="E17" s="490">
        <f t="shared" si="3"/>
        <v>0</v>
      </c>
      <c r="F17" s="491">
        <f t="shared" si="3"/>
        <v>0</v>
      </c>
      <c r="G17" s="489">
        <f t="shared" si="3"/>
        <v>0</v>
      </c>
      <c r="H17" s="490">
        <f t="shared" si="3"/>
        <v>0</v>
      </c>
      <c r="I17" s="491">
        <f t="shared" si="3"/>
        <v>0</v>
      </c>
      <c r="J17" s="489">
        <f t="shared" si="3"/>
        <v>0</v>
      </c>
      <c r="K17" s="490">
        <f t="shared" si="3"/>
        <v>0</v>
      </c>
      <c r="L17" s="491">
        <f t="shared" si="3"/>
        <v>0</v>
      </c>
      <c r="M17" s="489">
        <f t="shared" si="3"/>
        <v>0</v>
      </c>
      <c r="N17" s="490">
        <f t="shared" si="3"/>
        <v>0</v>
      </c>
      <c r="O17" s="491">
        <f t="shared" si="3"/>
        <v>0</v>
      </c>
      <c r="P17" s="489">
        <f t="shared" si="3"/>
        <v>0</v>
      </c>
      <c r="Q17" s="490">
        <f t="shared" si="3"/>
        <v>0</v>
      </c>
      <c r="R17" s="491">
        <f t="shared" si="3"/>
        <v>0</v>
      </c>
      <c r="S17" s="489">
        <f t="shared" si="3"/>
        <v>0</v>
      </c>
      <c r="T17" s="490">
        <f t="shared" si="3"/>
        <v>0</v>
      </c>
      <c r="U17" s="491">
        <f t="shared" si="3"/>
        <v>0</v>
      </c>
      <c r="V17" s="489">
        <f t="shared" si="3"/>
        <v>0</v>
      </c>
      <c r="W17" s="490">
        <f t="shared" si="3"/>
        <v>0</v>
      </c>
      <c r="X17" s="491">
        <f t="shared" si="3"/>
        <v>0</v>
      </c>
    </row>
    <row r="18" spans="1:24" ht="30" customHeight="1">
      <c r="B18" s="1680" t="s">
        <v>110</v>
      </c>
      <c r="C18" s="1681"/>
      <c r="D18" s="495">
        <f t="shared" ref="D18:X18" si="4">SUMIF($A$6:$A$17,"1",D6:D17)</f>
        <v>81215</v>
      </c>
      <c r="E18" s="496">
        <f t="shared" si="4"/>
        <v>40687</v>
      </c>
      <c r="F18" s="497">
        <f t="shared" si="4"/>
        <v>40528</v>
      </c>
      <c r="G18" s="495">
        <f t="shared" si="4"/>
        <v>47103</v>
      </c>
      <c r="H18" s="496">
        <f t="shared" si="4"/>
        <v>22980</v>
      </c>
      <c r="I18" s="497">
        <f t="shared" si="4"/>
        <v>30324</v>
      </c>
      <c r="J18" s="495">
        <f t="shared" si="4"/>
        <v>48754</v>
      </c>
      <c r="K18" s="496">
        <f t="shared" si="4"/>
        <v>25839</v>
      </c>
      <c r="L18" s="497">
        <f t="shared" si="4"/>
        <v>16915</v>
      </c>
      <c r="M18" s="495">
        <f t="shared" si="4"/>
        <v>45754</v>
      </c>
      <c r="N18" s="496">
        <f t="shared" si="4"/>
        <v>25839</v>
      </c>
      <c r="O18" s="497">
        <f t="shared" si="4"/>
        <v>16915</v>
      </c>
      <c r="P18" s="495">
        <f t="shared" si="4"/>
        <v>43754</v>
      </c>
      <c r="Q18" s="496">
        <f t="shared" si="4"/>
        <v>25839</v>
      </c>
      <c r="R18" s="497">
        <f t="shared" si="4"/>
        <v>16915</v>
      </c>
      <c r="S18" s="495">
        <f t="shared" si="4"/>
        <v>42754</v>
      </c>
      <c r="T18" s="496">
        <f t="shared" si="4"/>
        <v>25839</v>
      </c>
      <c r="U18" s="497">
        <f t="shared" si="4"/>
        <v>16915</v>
      </c>
      <c r="V18" s="495">
        <f t="shared" si="4"/>
        <v>42754</v>
      </c>
      <c r="W18" s="496">
        <f t="shared" si="4"/>
        <v>25839</v>
      </c>
      <c r="X18" s="497">
        <f t="shared" si="4"/>
        <v>16915</v>
      </c>
    </row>
    <row r="19" spans="1:24" ht="24.95" customHeight="1">
      <c r="C19" s="436"/>
    </row>
    <row r="20" spans="1:24">
      <c r="C20" s="436"/>
    </row>
    <row r="21" spans="1:24">
      <c r="C21" s="436"/>
    </row>
    <row r="22" spans="1:24">
      <c r="C22" s="436"/>
    </row>
    <row r="23" spans="1:24">
      <c r="C23" s="436"/>
    </row>
    <row r="24" spans="1:24">
      <c r="C24" s="436"/>
    </row>
    <row r="25" spans="1:24">
      <c r="C25" s="436"/>
    </row>
    <row r="26" spans="1:24">
      <c r="C26" s="436"/>
    </row>
    <row r="27" spans="1:24">
      <c r="C27" s="436"/>
    </row>
    <row r="28" spans="1:24">
      <c r="C28" s="436"/>
    </row>
    <row r="29" spans="1:24">
      <c r="C29" s="436"/>
    </row>
    <row r="30" spans="1:24">
      <c r="C30" s="436"/>
    </row>
    <row r="31" spans="1:24">
      <c r="C31" s="436"/>
    </row>
    <row r="32" spans="1:24">
      <c r="C32" s="436"/>
    </row>
    <row r="33" spans="3:3">
      <c r="C33" s="436"/>
    </row>
    <row r="34" spans="3:3">
      <c r="C34" s="436"/>
    </row>
    <row r="35" spans="3:3">
      <c r="C35" s="436"/>
    </row>
    <row r="36" spans="3:3">
      <c r="C36" s="436"/>
    </row>
    <row r="37" spans="3:3">
      <c r="C37" s="436"/>
    </row>
    <row r="38" spans="3:3">
      <c r="C38" s="436"/>
    </row>
    <row r="39" spans="3:3">
      <c r="C39" s="436"/>
    </row>
    <row r="40" spans="3:3">
      <c r="C40" s="436"/>
    </row>
    <row r="41" spans="3:3">
      <c r="C41" s="436"/>
    </row>
    <row r="42" spans="3:3">
      <c r="C42" s="436"/>
    </row>
    <row r="43" spans="3:3">
      <c r="C43" s="436"/>
    </row>
  </sheetData>
  <mergeCells count="15">
    <mergeCell ref="B6:B8"/>
    <mergeCell ref="B9:B11"/>
    <mergeCell ref="B15:B17"/>
    <mergeCell ref="B18:C18"/>
    <mergeCell ref="B12:B14"/>
    <mergeCell ref="V1:X1"/>
    <mergeCell ref="W3:X3"/>
    <mergeCell ref="B4:C5"/>
    <mergeCell ref="D4:D5"/>
    <mergeCell ref="G4:G5"/>
    <mergeCell ref="J4:J5"/>
    <mergeCell ref="M4:M5"/>
    <mergeCell ref="P4:P5"/>
    <mergeCell ref="S4:S5"/>
    <mergeCell ref="V4:V5"/>
  </mergeCells>
  <phoneticPr fontId="2"/>
  <printOptions verticalCentered="1"/>
  <pageMargins left="0.59055118110236227" right="0.39370078740157483" top="0.39370078740157483" bottom="0.39370078740157483" header="0.51181102362204722" footer="0.19685039370078741"/>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sheetPr>
  <dimension ref="A1:T198"/>
  <sheetViews>
    <sheetView showGridLines="0" showZeros="0" view="pageBreakPreview" zoomScaleNormal="100" zoomScaleSheetLayoutView="100" workbookViewId="0">
      <pane xSplit="6" ySplit="4" topLeftCell="G5" activePane="bottomRight" state="frozen"/>
      <selection activeCell="B3" sqref="B3:H23"/>
      <selection pane="topRight" activeCell="B3" sqref="B3:H23"/>
      <selection pane="bottomLeft" activeCell="B3" sqref="B3:H23"/>
      <selection pane="bottomRight" activeCell="C1" sqref="C1"/>
    </sheetView>
  </sheetViews>
  <sheetFormatPr defaultRowHeight="13.5"/>
  <cols>
    <col min="1" max="2" width="0.625" style="1183" customWidth="1"/>
    <col min="3" max="3" width="3.125" style="102" customWidth="1"/>
    <col min="4" max="4" width="28.625" style="102" customWidth="1"/>
    <col min="5" max="6" width="12.875" style="102" customWidth="1"/>
    <col min="7" max="7" width="9" style="102"/>
    <col min="8" max="8" width="9.375" style="102" customWidth="1"/>
    <col min="9" max="10" width="10.625" style="102" customWidth="1"/>
    <col min="11" max="11" width="12.875" style="102" customWidth="1"/>
    <col min="12" max="13" width="10.625" style="102" customWidth="1"/>
    <col min="14" max="14" width="6.875" style="102" customWidth="1"/>
    <col min="15" max="15" width="1.625" style="102" customWidth="1"/>
    <col min="16" max="16" width="9" style="102"/>
    <col min="17" max="17" width="2.875" style="102" customWidth="1"/>
    <col min="18" max="18" width="16.875" style="102" customWidth="1"/>
    <col min="19" max="19" width="13.5" style="102" customWidth="1"/>
    <col min="20" max="16384" width="9" style="102"/>
  </cols>
  <sheetData>
    <row r="1" spans="1:19" ht="20.100000000000001" customHeight="1" thickBot="1">
      <c r="B1" s="290"/>
      <c r="C1" s="98" t="s">
        <v>743</v>
      </c>
      <c r="D1" s="96"/>
      <c r="F1" s="96"/>
      <c r="G1" s="96"/>
      <c r="H1" s="96"/>
      <c r="I1" s="96"/>
      <c r="J1" s="96"/>
      <c r="K1" s="99"/>
      <c r="L1" s="100"/>
      <c r="M1" s="1682" t="s">
        <v>111</v>
      </c>
      <c r="N1" s="1683"/>
      <c r="P1" s="104"/>
    </row>
    <row r="2" spans="1:19" ht="14.25" customHeight="1">
      <c r="B2" s="290"/>
      <c r="C2" s="96"/>
      <c r="D2" s="96"/>
      <c r="E2" s="96"/>
      <c r="F2" s="96"/>
      <c r="G2" s="96"/>
      <c r="H2" s="96"/>
      <c r="I2" s="96"/>
      <c r="J2" s="96"/>
      <c r="K2" s="96"/>
      <c r="L2" s="96"/>
      <c r="M2" s="1018" t="s">
        <v>377</v>
      </c>
      <c r="N2" s="1017"/>
    </row>
    <row r="3" spans="1:19">
      <c r="B3" s="290"/>
      <c r="C3" s="1686" t="s">
        <v>514</v>
      </c>
      <c r="D3" s="1693"/>
      <c r="E3" s="1696" t="s">
        <v>115</v>
      </c>
      <c r="F3" s="498" t="s">
        <v>20</v>
      </c>
      <c r="G3" s="499"/>
      <c r="H3" s="500"/>
      <c r="I3" s="1686" t="s">
        <v>116</v>
      </c>
      <c r="J3" s="1698"/>
      <c r="K3" s="1699" t="s">
        <v>117</v>
      </c>
      <c r="L3" s="1686" t="s">
        <v>118</v>
      </c>
      <c r="M3" s="1687"/>
      <c r="N3" s="1684" t="s">
        <v>119</v>
      </c>
    </row>
    <row r="4" spans="1:19" ht="24">
      <c r="B4" s="290"/>
      <c r="C4" s="1694"/>
      <c r="D4" s="1695"/>
      <c r="E4" s="1697"/>
      <c r="F4" s="501" t="s">
        <v>121</v>
      </c>
      <c r="G4" s="502" t="s">
        <v>122</v>
      </c>
      <c r="H4" s="503" t="s">
        <v>123</v>
      </c>
      <c r="I4" s="504" t="s">
        <v>124</v>
      </c>
      <c r="J4" s="505" t="s">
        <v>125</v>
      </c>
      <c r="K4" s="1700"/>
      <c r="L4" s="504" t="s">
        <v>124</v>
      </c>
      <c r="M4" s="505" t="s">
        <v>125</v>
      </c>
      <c r="N4" s="1685"/>
      <c r="Q4" s="102" t="s">
        <v>126</v>
      </c>
    </row>
    <row r="5" spans="1:19" s="118" customFormat="1" ht="18" customHeight="1">
      <c r="A5" s="1184">
        <v>1</v>
      </c>
      <c r="B5" s="290">
        <v>1</v>
      </c>
      <c r="C5" s="506" t="s">
        <v>127</v>
      </c>
      <c r="D5" s="507"/>
      <c r="E5" s="508">
        <v>220183</v>
      </c>
      <c r="F5" s="509">
        <v>213075</v>
      </c>
      <c r="G5" s="510"/>
      <c r="H5" s="511">
        <f t="shared" ref="H5:H32" si="0">IF(E5&gt;0,(F5/E5)-1,"")</f>
        <v>-3.2282237956608784E-2</v>
      </c>
      <c r="I5" s="512"/>
      <c r="J5" s="513"/>
      <c r="K5" s="514">
        <f>F5-I5-J5</f>
        <v>213075</v>
      </c>
      <c r="L5" s="512"/>
      <c r="M5" s="515">
        <f>K5-L5</f>
        <v>213075</v>
      </c>
      <c r="N5" s="516">
        <f>IF(F$32&gt;0,(F5/F$32),"")</f>
        <v>0.12103164459894689</v>
      </c>
      <c r="P5" s="118">
        <v>1</v>
      </c>
      <c r="Q5" s="517" t="s">
        <v>128</v>
      </c>
      <c r="R5" s="518"/>
      <c r="S5" s="519">
        <f>SUMIF($A$5:$A$31,P5,$F$5:$F$31)</f>
        <v>213075</v>
      </c>
    </row>
    <row r="6" spans="1:19" ht="18" customHeight="1">
      <c r="A6" s="1183">
        <v>2</v>
      </c>
      <c r="B6" s="290">
        <v>1</v>
      </c>
      <c r="C6" s="520" t="s">
        <v>129</v>
      </c>
      <c r="D6" s="521"/>
      <c r="E6" s="522">
        <v>14165</v>
      </c>
      <c r="F6" s="522">
        <v>17534</v>
      </c>
      <c r="G6" s="523"/>
      <c r="H6" s="524">
        <f t="shared" si="0"/>
        <v>0.23783974585245327</v>
      </c>
      <c r="I6" s="525"/>
      <c r="J6" s="526"/>
      <c r="K6" s="527">
        <f t="shared" ref="K6:K31" si="1">F6-I6-J6</f>
        <v>17534</v>
      </c>
      <c r="L6" s="525"/>
      <c r="M6" s="528">
        <f t="shared" ref="M6:M31" si="2">K6-L6</f>
        <v>17534</v>
      </c>
      <c r="N6" s="529">
        <f t="shared" ref="N6:N31" si="3">IF(F$32&gt;0,(F6/F$32),"")</f>
        <v>9.9597271214264208E-3</v>
      </c>
      <c r="Q6" s="530"/>
      <c r="R6" s="531" t="s">
        <v>130</v>
      </c>
      <c r="S6" s="532"/>
    </row>
    <row r="7" spans="1:19" ht="18" customHeight="1">
      <c r="A7" s="1183">
        <v>3</v>
      </c>
      <c r="B7" s="290">
        <v>1</v>
      </c>
      <c r="C7" s="520" t="s">
        <v>131</v>
      </c>
      <c r="D7" s="521"/>
      <c r="E7" s="522">
        <v>144</v>
      </c>
      <c r="F7" s="522">
        <v>143</v>
      </c>
      <c r="G7" s="523"/>
      <c r="H7" s="524">
        <f t="shared" si="0"/>
        <v>-6.9444444444444198E-3</v>
      </c>
      <c r="I7" s="525"/>
      <c r="J7" s="526"/>
      <c r="K7" s="527">
        <f t="shared" si="1"/>
        <v>143</v>
      </c>
      <c r="L7" s="525"/>
      <c r="M7" s="528">
        <f t="shared" si="2"/>
        <v>143</v>
      </c>
      <c r="N7" s="529">
        <f t="shared" si="3"/>
        <v>8.1227385557430031E-5</v>
      </c>
      <c r="Q7" s="530"/>
      <c r="R7" s="531" t="s">
        <v>132</v>
      </c>
      <c r="S7" s="532"/>
    </row>
    <row r="8" spans="1:19" ht="18" customHeight="1">
      <c r="A8" s="1183">
        <v>3</v>
      </c>
      <c r="B8" s="290">
        <v>1</v>
      </c>
      <c r="C8" s="520" t="s">
        <v>133</v>
      </c>
      <c r="D8" s="521"/>
      <c r="E8" s="522">
        <v>300</v>
      </c>
      <c r="F8" s="522">
        <v>449</v>
      </c>
      <c r="G8" s="523"/>
      <c r="H8" s="524">
        <f t="shared" si="0"/>
        <v>0.49666666666666659</v>
      </c>
      <c r="I8" s="525"/>
      <c r="J8" s="526"/>
      <c r="K8" s="527">
        <f t="shared" si="1"/>
        <v>449</v>
      </c>
      <c r="L8" s="525"/>
      <c r="M8" s="528">
        <f t="shared" si="2"/>
        <v>449</v>
      </c>
      <c r="N8" s="529">
        <f t="shared" si="3"/>
        <v>2.5504263017682579E-4</v>
      </c>
      <c r="Q8" s="533"/>
      <c r="R8" s="534" t="s">
        <v>507</v>
      </c>
      <c r="S8" s="535"/>
    </row>
    <row r="9" spans="1:19" ht="18" customHeight="1">
      <c r="A9" s="1183">
        <v>3</v>
      </c>
      <c r="B9" s="290">
        <v>1</v>
      </c>
      <c r="C9" s="520" t="s">
        <v>134</v>
      </c>
      <c r="D9" s="521"/>
      <c r="E9" s="522">
        <v>242</v>
      </c>
      <c r="F9" s="522">
        <v>345</v>
      </c>
      <c r="G9" s="523"/>
      <c r="H9" s="524">
        <f t="shared" si="0"/>
        <v>0.42561983471074383</v>
      </c>
      <c r="I9" s="525"/>
      <c r="J9" s="526"/>
      <c r="K9" s="527">
        <f t="shared" si="1"/>
        <v>345</v>
      </c>
      <c r="L9" s="525"/>
      <c r="M9" s="528">
        <f t="shared" si="2"/>
        <v>345</v>
      </c>
      <c r="N9" s="529">
        <f t="shared" si="3"/>
        <v>1.959681679532403E-4</v>
      </c>
      <c r="P9" s="102">
        <v>2</v>
      </c>
      <c r="Q9" s="536" t="s">
        <v>135</v>
      </c>
      <c r="R9" s="537"/>
      <c r="S9" s="538">
        <f>SUMIF($A$5:$A$31,P9,$F$5:$F$31)</f>
        <v>17534</v>
      </c>
    </row>
    <row r="10" spans="1:19" ht="18" customHeight="1">
      <c r="A10" s="1183">
        <v>3</v>
      </c>
      <c r="B10" s="290">
        <v>1</v>
      </c>
      <c r="C10" s="520" t="s">
        <v>136</v>
      </c>
      <c r="D10" s="521"/>
      <c r="E10" s="522">
        <v>14087</v>
      </c>
      <c r="F10" s="522">
        <v>20280</v>
      </c>
      <c r="G10" s="523"/>
      <c r="H10" s="524">
        <f t="shared" si="0"/>
        <v>0.43962518634201753</v>
      </c>
      <c r="I10" s="525"/>
      <c r="J10" s="526"/>
      <c r="K10" s="527">
        <f t="shared" si="1"/>
        <v>20280</v>
      </c>
      <c r="L10" s="525"/>
      <c r="M10" s="528">
        <f t="shared" si="2"/>
        <v>20280</v>
      </c>
      <c r="N10" s="529">
        <f t="shared" si="3"/>
        <v>1.1519520133599168E-2</v>
      </c>
      <c r="P10" s="102">
        <v>3</v>
      </c>
      <c r="Q10" s="536" t="s">
        <v>137</v>
      </c>
      <c r="R10" s="537"/>
      <c r="S10" s="538">
        <f>SUMIF($A$5:$A$31,P10,$F$5:$F$31)</f>
        <v>23811</v>
      </c>
    </row>
    <row r="11" spans="1:19" ht="18" customHeight="1">
      <c r="A11" s="1183">
        <v>3</v>
      </c>
      <c r="B11" s="290">
        <v>1</v>
      </c>
      <c r="C11" s="520" t="s">
        <v>138</v>
      </c>
      <c r="D11" s="521"/>
      <c r="E11" s="522"/>
      <c r="F11" s="522"/>
      <c r="G11" s="523"/>
      <c r="H11" s="524" t="str">
        <f t="shared" si="0"/>
        <v/>
      </c>
      <c r="I11" s="525"/>
      <c r="J11" s="526"/>
      <c r="K11" s="527">
        <f t="shared" si="1"/>
        <v>0</v>
      </c>
      <c r="L11" s="525"/>
      <c r="M11" s="528">
        <f t="shared" si="2"/>
        <v>0</v>
      </c>
      <c r="N11" s="529">
        <f t="shared" si="3"/>
        <v>0</v>
      </c>
      <c r="P11" s="102">
        <v>4</v>
      </c>
      <c r="Q11" s="536" t="s">
        <v>139</v>
      </c>
      <c r="R11" s="537"/>
      <c r="S11" s="538">
        <f>SUMIF($A$5:$A$31,P11,$F$5:$F$31)</f>
        <v>159</v>
      </c>
    </row>
    <row r="12" spans="1:19" ht="18" customHeight="1">
      <c r="A12" s="1183">
        <v>3</v>
      </c>
      <c r="B12" s="290">
        <v>1</v>
      </c>
      <c r="C12" s="520" t="s">
        <v>140</v>
      </c>
      <c r="D12" s="521"/>
      <c r="E12" s="522"/>
      <c r="F12" s="522"/>
      <c r="G12" s="523"/>
      <c r="H12" s="524" t="str">
        <f t="shared" si="0"/>
        <v/>
      </c>
      <c r="I12" s="525"/>
      <c r="J12" s="526"/>
      <c r="K12" s="527">
        <f t="shared" si="1"/>
        <v>0</v>
      </c>
      <c r="L12" s="525"/>
      <c r="M12" s="528">
        <f t="shared" si="2"/>
        <v>0</v>
      </c>
      <c r="N12" s="529">
        <f t="shared" si="3"/>
        <v>0</v>
      </c>
      <c r="P12" s="102">
        <v>5</v>
      </c>
      <c r="Q12" s="530" t="s">
        <v>141</v>
      </c>
      <c r="R12" s="539"/>
      <c r="S12" s="540">
        <f>SUMIF($A$5:$A$31,P12,$F$5:$F$31)</f>
        <v>746356</v>
      </c>
    </row>
    <row r="13" spans="1:19" ht="18" customHeight="1">
      <c r="A13" s="1183">
        <v>3</v>
      </c>
      <c r="B13" s="290">
        <v>1</v>
      </c>
      <c r="C13" s="520" t="s">
        <v>664</v>
      </c>
      <c r="D13" s="521"/>
      <c r="E13" s="522">
        <v>4172</v>
      </c>
      <c r="F13" s="522">
        <v>2594</v>
      </c>
      <c r="G13" s="523"/>
      <c r="H13" s="524">
        <f t="shared" si="0"/>
        <v>-0.37823585810162996</v>
      </c>
      <c r="I13" s="525"/>
      <c r="J13" s="526"/>
      <c r="K13" s="527">
        <f t="shared" si="1"/>
        <v>2594</v>
      </c>
      <c r="L13" s="525"/>
      <c r="M13" s="528">
        <f t="shared" si="2"/>
        <v>2594</v>
      </c>
      <c r="N13" s="529">
        <f t="shared" si="3"/>
        <v>1.4734534135382763E-3</v>
      </c>
      <c r="Q13" s="530"/>
      <c r="R13" s="531" t="s">
        <v>525</v>
      </c>
      <c r="S13" s="541"/>
    </row>
    <row r="14" spans="1:19" ht="18" customHeight="1">
      <c r="A14" s="1183">
        <v>4</v>
      </c>
      <c r="B14" s="290">
        <v>1</v>
      </c>
      <c r="C14" s="520" t="s">
        <v>142</v>
      </c>
      <c r="D14" s="521"/>
      <c r="E14" s="522">
        <v>213</v>
      </c>
      <c r="F14" s="522">
        <v>159</v>
      </c>
      <c r="G14" s="523"/>
      <c r="H14" s="524">
        <f t="shared" si="0"/>
        <v>-0.25352112676056338</v>
      </c>
      <c r="I14" s="525"/>
      <c r="J14" s="526"/>
      <c r="K14" s="527">
        <f t="shared" si="1"/>
        <v>159</v>
      </c>
      <c r="L14" s="525"/>
      <c r="M14" s="528">
        <f t="shared" si="2"/>
        <v>159</v>
      </c>
      <c r="N14" s="529">
        <f t="shared" si="3"/>
        <v>9.031576436105857E-5</v>
      </c>
      <c r="Q14" s="530"/>
      <c r="R14" s="542" t="s">
        <v>526</v>
      </c>
      <c r="S14" s="543"/>
    </row>
    <row r="15" spans="1:19" s="118" customFormat="1" ht="18" customHeight="1">
      <c r="A15" s="1184">
        <v>5</v>
      </c>
      <c r="B15" s="290">
        <v>1</v>
      </c>
      <c r="C15" s="520" t="s">
        <v>143</v>
      </c>
      <c r="D15" s="521"/>
      <c r="E15" s="544">
        <v>770448</v>
      </c>
      <c r="F15" s="544">
        <v>746356</v>
      </c>
      <c r="G15" s="545"/>
      <c r="H15" s="524">
        <f t="shared" si="0"/>
        <v>-3.1270118165015681E-2</v>
      </c>
      <c r="I15" s="546"/>
      <c r="J15" s="547">
        <v>100000</v>
      </c>
      <c r="K15" s="527">
        <f t="shared" si="1"/>
        <v>646356</v>
      </c>
      <c r="L15" s="546"/>
      <c r="M15" s="548">
        <f t="shared" si="2"/>
        <v>646356</v>
      </c>
      <c r="N15" s="529">
        <f t="shared" si="3"/>
        <v>0.42394787814756119</v>
      </c>
      <c r="P15" s="118">
        <v>6</v>
      </c>
      <c r="Q15" s="549" t="s">
        <v>174</v>
      </c>
      <c r="R15" s="550"/>
      <c r="S15" s="551">
        <f>SUMIF($A$5:$A$31,P15,$F$5:$F$31)</f>
        <v>44124</v>
      </c>
    </row>
    <row r="16" spans="1:19" ht="18" customHeight="1">
      <c r="A16" s="1183">
        <v>3</v>
      </c>
      <c r="B16" s="290">
        <v>1</v>
      </c>
      <c r="C16" s="520" t="s">
        <v>144</v>
      </c>
      <c r="D16" s="521"/>
      <c r="E16" s="522"/>
      <c r="F16" s="522"/>
      <c r="G16" s="523"/>
      <c r="H16" s="524" t="str">
        <f>IF(E16&gt;0,(F16/E16)-1,"")</f>
        <v/>
      </c>
      <c r="I16" s="525"/>
      <c r="J16" s="526"/>
      <c r="K16" s="527">
        <f>F16-I16-J16</f>
        <v>0</v>
      </c>
      <c r="L16" s="525"/>
      <c r="M16" s="528">
        <f>K16-L16</f>
        <v>0</v>
      </c>
      <c r="N16" s="529">
        <f t="shared" si="3"/>
        <v>0</v>
      </c>
      <c r="P16" s="102">
        <v>7</v>
      </c>
      <c r="Q16" s="536" t="s">
        <v>145</v>
      </c>
      <c r="R16" s="537"/>
      <c r="S16" s="538">
        <f>SUMIF($A$5:$A$31,P16,$F$5:$F$31)</f>
        <v>24961</v>
      </c>
    </row>
    <row r="17" spans="1:20" ht="18" customHeight="1">
      <c r="A17" s="1183">
        <v>6</v>
      </c>
      <c r="B17" s="290">
        <v>1</v>
      </c>
      <c r="C17" s="520" t="s">
        <v>146</v>
      </c>
      <c r="D17" s="521"/>
      <c r="E17" s="522">
        <v>2015</v>
      </c>
      <c r="F17" s="522">
        <v>2114</v>
      </c>
      <c r="G17" s="523"/>
      <c r="H17" s="524">
        <f t="shared" si="0"/>
        <v>4.9131513647642677E-2</v>
      </c>
      <c r="I17" s="552">
        <v>560</v>
      </c>
      <c r="J17" s="553"/>
      <c r="K17" s="527">
        <f t="shared" si="1"/>
        <v>1554</v>
      </c>
      <c r="L17" s="552"/>
      <c r="M17" s="528">
        <f t="shared" si="2"/>
        <v>1554</v>
      </c>
      <c r="N17" s="529">
        <f t="shared" si="3"/>
        <v>1.2008020494294201E-3</v>
      </c>
      <c r="P17" s="102">
        <v>8</v>
      </c>
      <c r="Q17" s="530" t="s">
        <v>147</v>
      </c>
      <c r="R17" s="539"/>
      <c r="S17" s="540">
        <f>SUMIF($A$5:$A$31,P17,$F$5:$F$31)</f>
        <v>261071</v>
      </c>
    </row>
    <row r="18" spans="1:20" ht="18" customHeight="1">
      <c r="A18" s="1183">
        <v>7</v>
      </c>
      <c r="B18" s="290">
        <v>1</v>
      </c>
      <c r="C18" s="520" t="s">
        <v>148</v>
      </c>
      <c r="D18" s="521"/>
      <c r="E18" s="522">
        <v>22430</v>
      </c>
      <c r="F18" s="522">
        <v>24217</v>
      </c>
      <c r="G18" s="523"/>
      <c r="H18" s="524">
        <f t="shared" si="0"/>
        <v>7.9670084707980315E-2</v>
      </c>
      <c r="I18" s="552"/>
      <c r="J18" s="553"/>
      <c r="K18" s="527">
        <f t="shared" si="1"/>
        <v>24217</v>
      </c>
      <c r="L18" s="552">
        <v>20000</v>
      </c>
      <c r="M18" s="528">
        <f t="shared" si="2"/>
        <v>4217</v>
      </c>
      <c r="N18" s="529">
        <f t="shared" si="3"/>
        <v>1.3755829342967015E-2</v>
      </c>
      <c r="Q18" s="530"/>
      <c r="R18" s="531" t="s">
        <v>149</v>
      </c>
      <c r="S18" s="541"/>
    </row>
    <row r="19" spans="1:20" ht="18" customHeight="1">
      <c r="A19" s="1183">
        <v>7</v>
      </c>
      <c r="B19" s="290">
        <v>1</v>
      </c>
      <c r="C19" s="520" t="s">
        <v>150</v>
      </c>
      <c r="D19" s="521"/>
      <c r="E19" s="522">
        <v>690</v>
      </c>
      <c r="F19" s="522">
        <v>744</v>
      </c>
      <c r="G19" s="523"/>
      <c r="H19" s="524">
        <f t="shared" si="0"/>
        <v>7.8260869565217384E-2</v>
      </c>
      <c r="I19" s="552"/>
      <c r="J19" s="553"/>
      <c r="K19" s="527">
        <f t="shared" si="1"/>
        <v>744</v>
      </c>
      <c r="L19" s="552">
        <v>744</v>
      </c>
      <c r="M19" s="528">
        <f t="shared" si="2"/>
        <v>0</v>
      </c>
      <c r="N19" s="529">
        <f t="shared" si="3"/>
        <v>4.226096143687269E-4</v>
      </c>
      <c r="Q19" s="530"/>
      <c r="R19" s="542" t="s">
        <v>151</v>
      </c>
      <c r="S19" s="543"/>
    </row>
    <row r="20" spans="1:20" s="118" customFormat="1" ht="18" customHeight="1">
      <c r="A20" s="1184">
        <v>8</v>
      </c>
      <c r="B20" s="290">
        <v>1</v>
      </c>
      <c r="C20" s="520" t="s">
        <v>152</v>
      </c>
      <c r="D20" s="521"/>
      <c r="E20" s="544">
        <v>153998</v>
      </c>
      <c r="F20" s="544">
        <v>87983</v>
      </c>
      <c r="G20" s="545"/>
      <c r="H20" s="524">
        <f t="shared" si="0"/>
        <v>-0.42867439836880994</v>
      </c>
      <c r="I20" s="554">
        <v>58332</v>
      </c>
      <c r="J20" s="547"/>
      <c r="K20" s="527">
        <f t="shared" si="1"/>
        <v>29651</v>
      </c>
      <c r="L20" s="554">
        <v>29651</v>
      </c>
      <c r="M20" s="555">
        <f t="shared" si="2"/>
        <v>0</v>
      </c>
      <c r="N20" s="529">
        <f t="shared" si="3"/>
        <v>4.9976427017478085E-2</v>
      </c>
      <c r="P20" s="118">
        <v>9</v>
      </c>
      <c r="Q20" s="549" t="s">
        <v>153</v>
      </c>
      <c r="R20" s="550"/>
      <c r="S20" s="551">
        <f>SUMIF($A$5:$A$31,P20,$F$5:$F$31)</f>
        <v>38690</v>
      </c>
    </row>
    <row r="21" spans="1:20" ht="18" customHeight="1">
      <c r="A21" s="1183">
        <v>13</v>
      </c>
      <c r="B21" s="290">
        <v>1</v>
      </c>
      <c r="C21" s="397" t="s">
        <v>154</v>
      </c>
      <c r="D21" s="364"/>
      <c r="E21" s="522"/>
      <c r="F21" s="522"/>
      <c r="G21" s="523"/>
      <c r="H21" s="524" t="str">
        <f t="shared" si="0"/>
        <v/>
      </c>
      <c r="I21" s="525"/>
      <c r="J21" s="526"/>
      <c r="K21" s="527">
        <f t="shared" si="1"/>
        <v>0</v>
      </c>
      <c r="L21" s="525"/>
      <c r="M21" s="528">
        <f t="shared" si="2"/>
        <v>0</v>
      </c>
      <c r="N21" s="529">
        <f t="shared" si="3"/>
        <v>0</v>
      </c>
      <c r="P21" s="102">
        <v>10</v>
      </c>
      <c r="Q21" s="536" t="s">
        <v>155</v>
      </c>
      <c r="R21" s="537"/>
      <c r="S21" s="538">
        <f>SUMIF($A$5:$A$31,P21,$F$5:$F$31)</f>
        <v>105629</v>
      </c>
    </row>
    <row r="22" spans="1:20" s="118" customFormat="1" ht="18" customHeight="1">
      <c r="A22" s="1184">
        <v>8</v>
      </c>
      <c r="B22" s="290">
        <v>1</v>
      </c>
      <c r="C22" s="520" t="s">
        <v>156</v>
      </c>
      <c r="D22" s="521"/>
      <c r="E22" s="544">
        <v>79062</v>
      </c>
      <c r="F22" s="544">
        <v>173088</v>
      </c>
      <c r="G22" s="545"/>
      <c r="H22" s="524">
        <f t="shared" si="0"/>
        <v>1.1892691811489717</v>
      </c>
      <c r="I22" s="554">
        <v>44196</v>
      </c>
      <c r="J22" s="547"/>
      <c r="K22" s="527">
        <f t="shared" si="1"/>
        <v>128892</v>
      </c>
      <c r="L22" s="554">
        <v>128892</v>
      </c>
      <c r="M22" s="555">
        <f t="shared" si="2"/>
        <v>0</v>
      </c>
      <c r="N22" s="529">
        <f t="shared" si="3"/>
        <v>9.8318081897653495E-2</v>
      </c>
      <c r="P22" s="118">
        <v>11</v>
      </c>
      <c r="Q22" s="549" t="s">
        <v>157</v>
      </c>
      <c r="R22" s="550"/>
      <c r="S22" s="551">
        <f>SUMIF($A$5:$A$31,P22,$F$5:$F$31)</f>
        <v>164738</v>
      </c>
    </row>
    <row r="23" spans="1:20" ht="18" customHeight="1">
      <c r="A23" s="1183">
        <v>9</v>
      </c>
      <c r="B23" s="290">
        <v>1</v>
      </c>
      <c r="C23" s="520" t="s">
        <v>158</v>
      </c>
      <c r="D23" s="521"/>
      <c r="E23" s="556">
        <v>41352</v>
      </c>
      <c r="F23" s="522">
        <v>38690</v>
      </c>
      <c r="G23" s="523"/>
      <c r="H23" s="524">
        <f t="shared" si="0"/>
        <v>-6.437415360804799E-2</v>
      </c>
      <c r="I23" s="552">
        <v>5000</v>
      </c>
      <c r="J23" s="553"/>
      <c r="K23" s="527">
        <f t="shared" si="1"/>
        <v>33690</v>
      </c>
      <c r="L23" s="552"/>
      <c r="M23" s="528">
        <f t="shared" si="2"/>
        <v>33690</v>
      </c>
      <c r="N23" s="529">
        <f t="shared" si="3"/>
        <v>2.1976835994524251E-2</v>
      </c>
      <c r="P23" s="102">
        <v>12</v>
      </c>
      <c r="Q23" s="530" t="s">
        <v>159</v>
      </c>
      <c r="R23" s="539"/>
      <c r="S23" s="540">
        <f>SUMIF($A$5:$A$31,P23,$F$5:$F$31)</f>
        <v>100397</v>
      </c>
    </row>
    <row r="24" spans="1:20" ht="18" customHeight="1">
      <c r="A24" s="1184">
        <v>6</v>
      </c>
      <c r="B24" s="290">
        <v>1</v>
      </c>
      <c r="C24" s="520" t="s">
        <v>160</v>
      </c>
      <c r="D24" s="521"/>
      <c r="E24" s="556">
        <v>248511</v>
      </c>
      <c r="F24" s="522">
        <v>42010</v>
      </c>
      <c r="G24" s="523"/>
      <c r="H24" s="524">
        <f t="shared" si="0"/>
        <v>-0.83095315700311057</v>
      </c>
      <c r="I24" s="552">
        <v>42010</v>
      </c>
      <c r="J24" s="553"/>
      <c r="K24" s="557">
        <f t="shared" si="1"/>
        <v>0</v>
      </c>
      <c r="L24" s="525"/>
      <c r="M24" s="558">
        <f t="shared" si="2"/>
        <v>0</v>
      </c>
      <c r="N24" s="529">
        <f t="shared" si="3"/>
        <v>2.3862674596277174E-2</v>
      </c>
      <c r="Q24" s="530"/>
      <c r="R24" s="531"/>
      <c r="S24" s="541"/>
    </row>
    <row r="25" spans="1:20" s="118" customFormat="1" ht="18" customHeight="1">
      <c r="A25" s="1184">
        <v>10</v>
      </c>
      <c r="B25" s="290">
        <v>1</v>
      </c>
      <c r="C25" s="520" t="s">
        <v>161</v>
      </c>
      <c r="D25" s="521"/>
      <c r="E25" s="544">
        <v>480000</v>
      </c>
      <c r="F25" s="544">
        <v>105629</v>
      </c>
      <c r="G25" s="545"/>
      <c r="H25" s="524">
        <f t="shared" si="0"/>
        <v>-0.77993958333333335</v>
      </c>
      <c r="I25" s="554">
        <v>105629</v>
      </c>
      <c r="J25" s="547"/>
      <c r="K25" s="557">
        <f t="shared" si="1"/>
        <v>0</v>
      </c>
      <c r="L25" s="546"/>
      <c r="M25" s="555">
        <f t="shared" si="2"/>
        <v>0</v>
      </c>
      <c r="N25" s="529">
        <f t="shared" si="3"/>
        <v>5.9999772790529912E-2</v>
      </c>
      <c r="Q25" s="530"/>
      <c r="R25" s="531"/>
      <c r="S25" s="559"/>
    </row>
    <row r="26" spans="1:20" ht="18" customHeight="1">
      <c r="A26" s="1184">
        <v>11</v>
      </c>
      <c r="B26" s="290">
        <v>1</v>
      </c>
      <c r="C26" s="520" t="s">
        <v>162</v>
      </c>
      <c r="D26" s="521"/>
      <c r="E26" s="544">
        <v>174042</v>
      </c>
      <c r="F26" s="522">
        <v>164738</v>
      </c>
      <c r="G26" s="523"/>
      <c r="H26" s="524">
        <f t="shared" si="0"/>
        <v>-5.3458360625596169E-2</v>
      </c>
      <c r="I26" s="552"/>
      <c r="J26" s="553">
        <v>164738</v>
      </c>
      <c r="K26" s="557">
        <f t="shared" si="1"/>
        <v>0</v>
      </c>
      <c r="L26" s="525"/>
      <c r="M26" s="558">
        <f t="shared" si="2"/>
        <v>0</v>
      </c>
      <c r="N26" s="529">
        <f t="shared" si="3"/>
        <v>9.3575084209509857E-2</v>
      </c>
      <c r="Q26" s="530"/>
      <c r="R26" s="531"/>
      <c r="S26" s="541"/>
    </row>
    <row r="27" spans="1:20" s="118" customFormat="1" ht="18" customHeight="1">
      <c r="A27" s="1184">
        <v>13</v>
      </c>
      <c r="B27" s="290">
        <v>1</v>
      </c>
      <c r="C27" s="520" t="s">
        <v>163</v>
      </c>
      <c r="D27" s="521"/>
      <c r="E27" s="544">
        <v>23972</v>
      </c>
      <c r="F27" s="544">
        <v>19945</v>
      </c>
      <c r="G27" s="545"/>
      <c r="H27" s="524">
        <f t="shared" si="0"/>
        <v>-0.16798765226097112</v>
      </c>
      <c r="I27" s="554">
        <v>7600</v>
      </c>
      <c r="J27" s="547">
        <v>10880</v>
      </c>
      <c r="K27" s="527">
        <f t="shared" si="1"/>
        <v>1465</v>
      </c>
      <c r="L27" s="554"/>
      <c r="M27" s="548">
        <f t="shared" si="2"/>
        <v>1465</v>
      </c>
      <c r="N27" s="529">
        <f t="shared" si="3"/>
        <v>1.1329232202398195E-2</v>
      </c>
      <c r="Q27" s="530"/>
      <c r="R27" s="542" t="s">
        <v>164</v>
      </c>
      <c r="S27" s="560"/>
    </row>
    <row r="28" spans="1:20" ht="18" customHeight="1">
      <c r="B28" s="290"/>
      <c r="C28" s="1688" t="s">
        <v>165</v>
      </c>
      <c r="D28" s="521" t="s">
        <v>166</v>
      </c>
      <c r="E28" s="522"/>
      <c r="F28" s="522"/>
      <c r="G28" s="523"/>
      <c r="H28" s="524" t="str">
        <f t="shared" si="0"/>
        <v/>
      </c>
      <c r="I28" s="525"/>
      <c r="J28" s="553"/>
      <c r="K28" s="557">
        <f t="shared" si="1"/>
        <v>0</v>
      </c>
      <c r="L28" s="525"/>
      <c r="M28" s="558">
        <f t="shared" si="2"/>
        <v>0</v>
      </c>
      <c r="N28" s="529">
        <f t="shared" si="3"/>
        <v>0</v>
      </c>
      <c r="P28" s="102">
        <v>13</v>
      </c>
      <c r="Q28" s="549" t="s">
        <v>167</v>
      </c>
      <c r="R28" s="550"/>
      <c r="S28" s="538">
        <f>SUMIF($A$5:$A$31,P28,$F$5:$F$31)</f>
        <v>19945</v>
      </c>
    </row>
    <row r="29" spans="1:20" ht="18" customHeight="1">
      <c r="B29" s="290"/>
      <c r="C29" s="1688"/>
      <c r="D29" s="521" t="s">
        <v>168</v>
      </c>
      <c r="E29" s="522"/>
      <c r="F29" s="522"/>
      <c r="G29" s="523"/>
      <c r="H29" s="524" t="str">
        <f t="shared" si="0"/>
        <v/>
      </c>
      <c r="I29" s="552"/>
      <c r="J29" s="553"/>
      <c r="K29" s="527">
        <f t="shared" si="1"/>
        <v>0</v>
      </c>
      <c r="L29" s="552"/>
      <c r="M29" s="528">
        <f t="shared" si="2"/>
        <v>0</v>
      </c>
      <c r="N29" s="529">
        <f t="shared" si="3"/>
        <v>0</v>
      </c>
      <c r="Q29" s="561" t="s">
        <v>55</v>
      </c>
      <c r="R29" s="562"/>
      <c r="S29" s="540">
        <f>SUM(S5:S28)</f>
        <v>1760490</v>
      </c>
      <c r="T29" s="102" t="str">
        <f>IF(F32-S29=0,"OK","合計不一致")</f>
        <v>OK</v>
      </c>
    </row>
    <row r="30" spans="1:20" ht="18" customHeight="1">
      <c r="B30" s="290"/>
      <c r="C30" s="1688"/>
      <c r="D30" s="521" t="s">
        <v>169</v>
      </c>
      <c r="E30" s="522">
        <v>23972</v>
      </c>
      <c r="F30" s="522">
        <v>19945</v>
      </c>
      <c r="G30" s="523"/>
      <c r="H30" s="524">
        <f t="shared" si="0"/>
        <v>-0.16798765226097112</v>
      </c>
      <c r="I30" s="552">
        <v>7600</v>
      </c>
      <c r="J30" s="553">
        <v>10880</v>
      </c>
      <c r="K30" s="527">
        <f t="shared" si="1"/>
        <v>1465</v>
      </c>
      <c r="L30" s="552"/>
      <c r="M30" s="528">
        <f t="shared" si="2"/>
        <v>1465</v>
      </c>
      <c r="N30" s="529">
        <f t="shared" si="3"/>
        <v>1.1329232202398195E-2</v>
      </c>
      <c r="Q30" s="563"/>
      <c r="R30" s="564" t="s">
        <v>539</v>
      </c>
      <c r="S30" s="565">
        <f>M32</f>
        <v>941861</v>
      </c>
    </row>
    <row r="31" spans="1:20" ht="19.5" customHeight="1" thickBot="1">
      <c r="A31" s="1183">
        <v>12</v>
      </c>
      <c r="B31" s="290">
        <v>1</v>
      </c>
      <c r="C31" s="566" t="s">
        <v>668</v>
      </c>
      <c r="D31" s="567"/>
      <c r="E31" s="568">
        <v>115651</v>
      </c>
      <c r="F31" s="1180">
        <v>100397</v>
      </c>
      <c r="G31" s="1181"/>
      <c r="H31" s="569">
        <f t="shared" si="0"/>
        <v>-0.13189682752418919</v>
      </c>
      <c r="I31" s="1163"/>
      <c r="J31" s="1164">
        <f>F31</f>
        <v>100397</v>
      </c>
      <c r="K31" s="570">
        <f t="shared" si="1"/>
        <v>0</v>
      </c>
      <c r="L31" s="571"/>
      <c r="M31" s="572">
        <f t="shared" si="2"/>
        <v>0</v>
      </c>
      <c r="N31" s="573">
        <f t="shared" si="3"/>
        <v>5.7027872921743376E-2</v>
      </c>
    </row>
    <row r="32" spans="1:20" s="118" customFormat="1" ht="21" customHeight="1" thickTop="1">
      <c r="A32" s="1184"/>
      <c r="B32" s="1185"/>
      <c r="C32" s="1689" t="s">
        <v>170</v>
      </c>
      <c r="D32" s="1690"/>
      <c r="E32" s="574">
        <f>SUMIF($B$5:$B$31,"1",E5:E31)</f>
        <v>2365677</v>
      </c>
      <c r="F32" s="574">
        <f>SUMIF($B$5:$B$31,"1",F5:F31)</f>
        <v>1760490</v>
      </c>
      <c r="G32" s="575">
        <f>SUMIF($B$5:$B$31,"1",G5:G31)</f>
        <v>0</v>
      </c>
      <c r="H32" s="576">
        <f t="shared" si="0"/>
        <v>-0.25581979281195188</v>
      </c>
      <c r="I32" s="577">
        <f>SUMIF($B$5:$B$31,"1",I5:I31)</f>
        <v>263327</v>
      </c>
      <c r="J32" s="578">
        <f>SUMIF($B$5:$B$31,"1",J5:J31)</f>
        <v>376015</v>
      </c>
      <c r="K32" s="579">
        <f>SUMIF($B$5:$B$31,"1",K5:K31)</f>
        <v>1121148</v>
      </c>
      <c r="L32" s="577">
        <f>SUMIF($B$5:$B$31,"1",L5:L31)</f>
        <v>179287</v>
      </c>
      <c r="M32" s="578">
        <f>SUMIF($B$5:$B$31,"1",M5:M31)</f>
        <v>941861</v>
      </c>
      <c r="N32" s="580">
        <f>IF(F$32&gt;0,(F32/F$32),"")</f>
        <v>1</v>
      </c>
      <c r="Q32" s="102"/>
      <c r="R32" s="102"/>
    </row>
    <row r="33" spans="1:19" ht="18" customHeight="1" thickBot="1">
      <c r="C33" s="1691" t="s">
        <v>171</v>
      </c>
      <c r="D33" s="1692"/>
      <c r="E33" s="581"/>
      <c r="F33" s="582"/>
      <c r="G33" s="583"/>
      <c r="H33" s="584"/>
      <c r="I33" s="585">
        <f>IF($F32&gt;0,(I32/$F32),"")</f>
        <v>0.14957597032644321</v>
      </c>
      <c r="J33" s="576">
        <f>IF($F32&gt;0,(J32/$F32),"")</f>
        <v>0.21358542224039898</v>
      </c>
      <c r="K33" s="580">
        <f>IF($F32&gt;0,(K32/$F32),"")</f>
        <v>0.63683860743315779</v>
      </c>
      <c r="L33" s="585">
        <f>IF($F32&gt;0,(L32/$F32),"")</f>
        <v>0.10183926066038433</v>
      </c>
      <c r="M33" s="576">
        <f>IF($F32&gt;0,(M32/$F32),"")</f>
        <v>0.5349993467727735</v>
      </c>
      <c r="N33" s="586"/>
    </row>
    <row r="34" spans="1:19" ht="20.100000000000001" customHeight="1" thickBot="1">
      <c r="C34" s="98" t="s">
        <v>773</v>
      </c>
      <c r="D34" s="96"/>
      <c r="F34" s="96"/>
      <c r="G34" s="96"/>
      <c r="H34" s="96"/>
      <c r="I34" s="96"/>
      <c r="J34" s="96"/>
      <c r="K34" s="99"/>
      <c r="L34" s="100"/>
      <c r="M34" s="1682" t="s">
        <v>111</v>
      </c>
      <c r="N34" s="1683"/>
    </row>
    <row r="35" spans="1:19" ht="13.5" customHeight="1">
      <c r="C35" s="96"/>
      <c r="D35" s="96"/>
      <c r="E35" s="96"/>
      <c r="F35" s="96"/>
      <c r="G35" s="96"/>
      <c r="H35" s="96"/>
      <c r="I35" s="96"/>
      <c r="J35" s="96"/>
      <c r="K35" s="96"/>
      <c r="L35" s="96"/>
      <c r="M35" s="1018" t="s">
        <v>377</v>
      </c>
      <c r="N35" s="1017"/>
      <c r="Q35" s="118"/>
      <c r="R35" s="118"/>
    </row>
    <row r="36" spans="1:19" ht="20.100000000000001" customHeight="1">
      <c r="C36" s="1686" t="s">
        <v>514</v>
      </c>
      <c r="D36" s="1693"/>
      <c r="E36" s="1696" t="s">
        <v>115</v>
      </c>
      <c r="F36" s="498" t="s">
        <v>20</v>
      </c>
      <c r="G36" s="499"/>
      <c r="H36" s="500"/>
      <c r="I36" s="1686" t="s">
        <v>116</v>
      </c>
      <c r="J36" s="1698"/>
      <c r="K36" s="1699" t="s">
        <v>117</v>
      </c>
      <c r="L36" s="1686" t="s">
        <v>118</v>
      </c>
      <c r="M36" s="1687"/>
      <c r="N36" s="1684" t="s">
        <v>119</v>
      </c>
    </row>
    <row r="37" spans="1:19" ht="24">
      <c r="C37" s="1694"/>
      <c r="D37" s="1695"/>
      <c r="E37" s="1697"/>
      <c r="F37" s="501" t="s">
        <v>120</v>
      </c>
      <c r="G37" s="502" t="s">
        <v>122</v>
      </c>
      <c r="H37" s="503" t="s">
        <v>123</v>
      </c>
      <c r="I37" s="504" t="s">
        <v>124</v>
      </c>
      <c r="J37" s="505" t="s">
        <v>125</v>
      </c>
      <c r="K37" s="1700"/>
      <c r="L37" s="504" t="s">
        <v>124</v>
      </c>
      <c r="M37" s="505" t="s">
        <v>125</v>
      </c>
      <c r="N37" s="1685"/>
      <c r="Q37" s="102" t="s">
        <v>126</v>
      </c>
    </row>
    <row r="38" spans="1:19" ht="18" customHeight="1">
      <c r="A38" s="1184">
        <v>1</v>
      </c>
      <c r="B38" s="290">
        <v>1</v>
      </c>
      <c r="C38" s="506" t="s">
        <v>127</v>
      </c>
      <c r="D38" s="507"/>
      <c r="E38" s="587">
        <f>F5</f>
        <v>213075</v>
      </c>
      <c r="F38" s="509">
        <v>205830</v>
      </c>
      <c r="G38" s="510"/>
      <c r="H38" s="511">
        <f t="shared" ref="H38:H65" si="4">IF(E38&gt;0,(F38/E38)-1,"")</f>
        <v>-3.40021119324182E-2</v>
      </c>
      <c r="I38" s="512"/>
      <c r="J38" s="513"/>
      <c r="K38" s="514">
        <f>F38-I38-J38</f>
        <v>205830</v>
      </c>
      <c r="L38" s="512"/>
      <c r="M38" s="515">
        <f>K38-L38</f>
        <v>205830</v>
      </c>
      <c r="N38" s="516">
        <f>IF(F$65&gt;0,(F38/F$65),"")</f>
        <v>0.11986708223849724</v>
      </c>
      <c r="P38" s="118">
        <v>1</v>
      </c>
      <c r="Q38" s="517" t="s">
        <v>128</v>
      </c>
      <c r="R38" s="518"/>
      <c r="S38" s="519">
        <f>SUMIF($A$38:$A$64,P38,$F$38:$F$64)</f>
        <v>205830</v>
      </c>
    </row>
    <row r="39" spans="1:19" ht="18" customHeight="1">
      <c r="A39" s="1183">
        <v>2</v>
      </c>
      <c r="B39" s="290">
        <v>1</v>
      </c>
      <c r="C39" s="520" t="s">
        <v>129</v>
      </c>
      <c r="D39" s="521"/>
      <c r="E39" s="588">
        <f t="shared" ref="E39:E63" si="5">F6</f>
        <v>17534</v>
      </c>
      <c r="F39" s="522">
        <v>17534</v>
      </c>
      <c r="G39" s="523"/>
      <c r="H39" s="524">
        <f t="shared" si="4"/>
        <v>0</v>
      </c>
      <c r="I39" s="525"/>
      <c r="J39" s="526"/>
      <c r="K39" s="527">
        <f t="shared" ref="K39:K64" si="6">F39-I39-J39</f>
        <v>17534</v>
      </c>
      <c r="L39" s="525"/>
      <c r="M39" s="528">
        <f t="shared" ref="M39:M64" si="7">K39-L39</f>
        <v>17534</v>
      </c>
      <c r="N39" s="529">
        <f t="shared" ref="N39:N65" si="8">IF(F$65&gt;0,(F39/F$65),"")</f>
        <v>1.0211093717970221E-2</v>
      </c>
      <c r="Q39" s="530"/>
      <c r="R39" s="531" t="s">
        <v>130</v>
      </c>
      <c r="S39" s="532">
        <f t="shared" ref="S39:S61" si="9">SUMIF($A$38:$A$64,P39,$F$38:$F$64)</f>
        <v>0</v>
      </c>
    </row>
    <row r="40" spans="1:19" ht="18" customHeight="1">
      <c r="A40" s="1183">
        <v>3</v>
      </c>
      <c r="B40" s="290">
        <v>1</v>
      </c>
      <c r="C40" s="520" t="s">
        <v>131</v>
      </c>
      <c r="D40" s="521"/>
      <c r="E40" s="588">
        <f t="shared" si="5"/>
        <v>143</v>
      </c>
      <c r="F40" s="522">
        <v>143</v>
      </c>
      <c r="G40" s="523"/>
      <c r="H40" s="524">
        <f t="shared" si="4"/>
        <v>0</v>
      </c>
      <c r="I40" s="525"/>
      <c r="J40" s="526"/>
      <c r="K40" s="527">
        <f t="shared" si="6"/>
        <v>143</v>
      </c>
      <c r="L40" s="525"/>
      <c r="M40" s="528">
        <f t="shared" si="7"/>
        <v>143</v>
      </c>
      <c r="N40" s="529">
        <f t="shared" si="8"/>
        <v>8.3277426809041949E-5</v>
      </c>
      <c r="Q40" s="530"/>
      <c r="R40" s="531" t="s">
        <v>132</v>
      </c>
      <c r="S40" s="532">
        <f t="shared" si="9"/>
        <v>0</v>
      </c>
    </row>
    <row r="41" spans="1:19" ht="18" customHeight="1">
      <c r="A41" s="1183">
        <v>3</v>
      </c>
      <c r="B41" s="290">
        <v>1</v>
      </c>
      <c r="C41" s="520" t="s">
        <v>133</v>
      </c>
      <c r="D41" s="521"/>
      <c r="E41" s="588">
        <f t="shared" si="5"/>
        <v>449</v>
      </c>
      <c r="F41" s="522">
        <v>449</v>
      </c>
      <c r="G41" s="523"/>
      <c r="H41" s="524">
        <f t="shared" si="4"/>
        <v>0</v>
      </c>
      <c r="I41" s="525"/>
      <c r="J41" s="526"/>
      <c r="K41" s="527">
        <f t="shared" si="6"/>
        <v>449</v>
      </c>
      <c r="L41" s="525"/>
      <c r="M41" s="528">
        <f t="shared" si="7"/>
        <v>449</v>
      </c>
      <c r="N41" s="529">
        <f t="shared" si="8"/>
        <v>2.6147947298783104E-4</v>
      </c>
      <c r="Q41" s="533"/>
      <c r="R41" s="534" t="s">
        <v>507</v>
      </c>
      <c r="S41" s="535">
        <f t="shared" si="9"/>
        <v>0</v>
      </c>
    </row>
    <row r="42" spans="1:19" ht="18" customHeight="1">
      <c r="A42" s="1183">
        <v>3</v>
      </c>
      <c r="B42" s="290">
        <v>1</v>
      </c>
      <c r="C42" s="520" t="s">
        <v>134</v>
      </c>
      <c r="D42" s="521"/>
      <c r="E42" s="588">
        <f t="shared" si="5"/>
        <v>345</v>
      </c>
      <c r="F42" s="522">
        <v>345</v>
      </c>
      <c r="G42" s="523"/>
      <c r="H42" s="524">
        <f t="shared" si="4"/>
        <v>0</v>
      </c>
      <c r="I42" s="525"/>
      <c r="J42" s="526"/>
      <c r="K42" s="527">
        <f t="shared" si="6"/>
        <v>345</v>
      </c>
      <c r="L42" s="525"/>
      <c r="M42" s="528">
        <f t="shared" si="7"/>
        <v>345</v>
      </c>
      <c r="N42" s="529">
        <f t="shared" si="8"/>
        <v>2.0091407167216414E-4</v>
      </c>
      <c r="P42" s="102">
        <v>2</v>
      </c>
      <c r="Q42" s="536" t="s">
        <v>135</v>
      </c>
      <c r="R42" s="537"/>
      <c r="S42" s="538">
        <f t="shared" si="9"/>
        <v>17534</v>
      </c>
    </row>
    <row r="43" spans="1:19" ht="18" customHeight="1">
      <c r="A43" s="1183">
        <v>3</v>
      </c>
      <c r="B43" s="290">
        <v>1</v>
      </c>
      <c r="C43" s="520" t="s">
        <v>136</v>
      </c>
      <c r="D43" s="521"/>
      <c r="E43" s="588">
        <f t="shared" si="5"/>
        <v>20280</v>
      </c>
      <c r="F43" s="522">
        <v>20280</v>
      </c>
      <c r="G43" s="523"/>
      <c r="H43" s="524">
        <f t="shared" si="4"/>
        <v>0</v>
      </c>
      <c r="I43" s="525"/>
      <c r="J43" s="526"/>
      <c r="K43" s="527">
        <f t="shared" si="6"/>
        <v>20280</v>
      </c>
      <c r="L43" s="525"/>
      <c r="M43" s="528">
        <f t="shared" si="7"/>
        <v>20280</v>
      </c>
      <c r="N43" s="529">
        <f t="shared" si="8"/>
        <v>1.1810253256555041E-2</v>
      </c>
      <c r="P43" s="102">
        <v>3</v>
      </c>
      <c r="Q43" s="536" t="s">
        <v>137</v>
      </c>
      <c r="R43" s="537"/>
      <c r="S43" s="538">
        <f t="shared" si="9"/>
        <v>23811</v>
      </c>
    </row>
    <row r="44" spans="1:19" ht="18" customHeight="1">
      <c r="A44" s="1183">
        <v>3</v>
      </c>
      <c r="B44" s="290">
        <v>1</v>
      </c>
      <c r="C44" s="520" t="s">
        <v>138</v>
      </c>
      <c r="D44" s="521"/>
      <c r="E44" s="588">
        <f t="shared" si="5"/>
        <v>0</v>
      </c>
      <c r="F44" s="522"/>
      <c r="G44" s="523"/>
      <c r="H44" s="524" t="str">
        <f t="shared" si="4"/>
        <v/>
      </c>
      <c r="I44" s="525"/>
      <c r="J44" s="526"/>
      <c r="K44" s="527">
        <f t="shared" si="6"/>
        <v>0</v>
      </c>
      <c r="L44" s="525"/>
      <c r="M44" s="528">
        <f t="shared" si="7"/>
        <v>0</v>
      </c>
      <c r="N44" s="529">
        <f t="shared" si="8"/>
        <v>0</v>
      </c>
      <c r="P44" s="102">
        <v>4</v>
      </c>
      <c r="Q44" s="536" t="s">
        <v>139</v>
      </c>
      <c r="R44" s="537"/>
      <c r="S44" s="538">
        <f t="shared" si="9"/>
        <v>159</v>
      </c>
    </row>
    <row r="45" spans="1:19" ht="18" customHeight="1">
      <c r="A45" s="1183">
        <v>3</v>
      </c>
      <c r="B45" s="290">
        <v>1</v>
      </c>
      <c r="C45" s="520" t="s">
        <v>140</v>
      </c>
      <c r="D45" s="521"/>
      <c r="E45" s="588">
        <f t="shared" si="5"/>
        <v>0</v>
      </c>
      <c r="F45" s="522"/>
      <c r="G45" s="523"/>
      <c r="H45" s="524" t="str">
        <f t="shared" si="4"/>
        <v/>
      </c>
      <c r="I45" s="525"/>
      <c r="J45" s="526"/>
      <c r="K45" s="527">
        <f t="shared" si="6"/>
        <v>0</v>
      </c>
      <c r="L45" s="525"/>
      <c r="M45" s="528">
        <f t="shared" si="7"/>
        <v>0</v>
      </c>
      <c r="N45" s="529">
        <f t="shared" si="8"/>
        <v>0</v>
      </c>
      <c r="P45" s="102">
        <v>5</v>
      </c>
      <c r="Q45" s="530" t="s">
        <v>141</v>
      </c>
      <c r="R45" s="539"/>
      <c r="S45" s="540">
        <f t="shared" si="9"/>
        <v>722473</v>
      </c>
    </row>
    <row r="46" spans="1:19" ht="18" customHeight="1">
      <c r="A46" s="1183">
        <v>3</v>
      </c>
      <c r="B46" s="290">
        <v>1</v>
      </c>
      <c r="C46" s="520" t="s">
        <v>664</v>
      </c>
      <c r="D46" s="521"/>
      <c r="E46" s="588">
        <f t="shared" si="5"/>
        <v>2594</v>
      </c>
      <c r="F46" s="522">
        <v>2594</v>
      </c>
      <c r="G46" s="523"/>
      <c r="H46" s="524">
        <f t="shared" si="4"/>
        <v>0</v>
      </c>
      <c r="I46" s="525"/>
      <c r="J46" s="526"/>
      <c r="K46" s="527">
        <f t="shared" si="6"/>
        <v>2594</v>
      </c>
      <c r="L46" s="525"/>
      <c r="M46" s="528">
        <f t="shared" si="7"/>
        <v>2594</v>
      </c>
      <c r="N46" s="529">
        <f t="shared" si="8"/>
        <v>1.5106408751234602E-3</v>
      </c>
      <c r="Q46" s="530"/>
      <c r="R46" s="531" t="s">
        <v>525</v>
      </c>
      <c r="S46" s="541">
        <f t="shared" si="9"/>
        <v>0</v>
      </c>
    </row>
    <row r="47" spans="1:19" ht="18" customHeight="1">
      <c r="A47" s="1183">
        <v>4</v>
      </c>
      <c r="B47" s="290">
        <v>1</v>
      </c>
      <c r="C47" s="520" t="s">
        <v>172</v>
      </c>
      <c r="D47" s="521"/>
      <c r="E47" s="588">
        <f t="shared" si="5"/>
        <v>159</v>
      </c>
      <c r="F47" s="522">
        <v>159</v>
      </c>
      <c r="G47" s="523"/>
      <c r="H47" s="524">
        <f t="shared" si="4"/>
        <v>0</v>
      </c>
      <c r="I47" s="525"/>
      <c r="J47" s="526"/>
      <c r="K47" s="527">
        <f t="shared" si="6"/>
        <v>159</v>
      </c>
      <c r="L47" s="525"/>
      <c r="M47" s="528">
        <f t="shared" si="7"/>
        <v>159</v>
      </c>
      <c r="N47" s="529">
        <f t="shared" si="8"/>
        <v>9.2595180857606076E-5</v>
      </c>
      <c r="Q47" s="530"/>
      <c r="R47" s="542" t="s">
        <v>526</v>
      </c>
      <c r="S47" s="543">
        <f t="shared" si="9"/>
        <v>0</v>
      </c>
    </row>
    <row r="48" spans="1:19" ht="18" customHeight="1">
      <c r="A48" s="1184">
        <v>5</v>
      </c>
      <c r="B48" s="290">
        <v>1</v>
      </c>
      <c r="C48" s="520" t="s">
        <v>173</v>
      </c>
      <c r="D48" s="521"/>
      <c r="E48" s="589">
        <f t="shared" si="5"/>
        <v>746356</v>
      </c>
      <c r="F48" s="544">
        <v>722473</v>
      </c>
      <c r="G48" s="545"/>
      <c r="H48" s="524">
        <f t="shared" si="4"/>
        <v>-3.1999474781471582E-2</v>
      </c>
      <c r="I48" s="546"/>
      <c r="J48" s="547">
        <v>95000</v>
      </c>
      <c r="K48" s="527">
        <f t="shared" si="6"/>
        <v>627473</v>
      </c>
      <c r="L48" s="546"/>
      <c r="M48" s="548">
        <f t="shared" si="7"/>
        <v>627473</v>
      </c>
      <c r="N48" s="529">
        <f t="shared" si="8"/>
        <v>0.42073910754551724</v>
      </c>
      <c r="P48" s="118">
        <v>6</v>
      </c>
      <c r="Q48" s="549" t="s">
        <v>174</v>
      </c>
      <c r="R48" s="550"/>
      <c r="S48" s="551">
        <f t="shared" si="9"/>
        <v>44124</v>
      </c>
    </row>
    <row r="49" spans="1:20" ht="18" customHeight="1">
      <c r="A49" s="1183">
        <v>3</v>
      </c>
      <c r="B49" s="290">
        <v>1</v>
      </c>
      <c r="C49" s="520" t="s">
        <v>144</v>
      </c>
      <c r="D49" s="521"/>
      <c r="E49" s="588">
        <f t="shared" si="5"/>
        <v>0</v>
      </c>
      <c r="F49" s="522"/>
      <c r="G49" s="523"/>
      <c r="H49" s="524" t="str">
        <f t="shared" si="4"/>
        <v/>
      </c>
      <c r="I49" s="525"/>
      <c r="J49" s="526"/>
      <c r="K49" s="527">
        <f t="shared" si="6"/>
        <v>0</v>
      </c>
      <c r="L49" s="525"/>
      <c r="M49" s="528">
        <f t="shared" si="7"/>
        <v>0</v>
      </c>
      <c r="N49" s="529">
        <f t="shared" si="8"/>
        <v>0</v>
      </c>
      <c r="P49" s="102">
        <v>7</v>
      </c>
      <c r="Q49" s="536" t="s">
        <v>145</v>
      </c>
      <c r="R49" s="537"/>
      <c r="S49" s="538">
        <f t="shared" si="9"/>
        <v>23314</v>
      </c>
    </row>
    <row r="50" spans="1:20" ht="18" customHeight="1">
      <c r="A50" s="1183">
        <v>6</v>
      </c>
      <c r="B50" s="290">
        <v>1</v>
      </c>
      <c r="C50" s="520" t="s">
        <v>175</v>
      </c>
      <c r="D50" s="521"/>
      <c r="E50" s="588">
        <f t="shared" si="5"/>
        <v>2114</v>
      </c>
      <c r="F50" s="522">
        <v>2114</v>
      </c>
      <c r="G50" s="523"/>
      <c r="H50" s="524">
        <f t="shared" si="4"/>
        <v>0</v>
      </c>
      <c r="I50" s="552"/>
      <c r="J50" s="553"/>
      <c r="K50" s="527">
        <f t="shared" si="6"/>
        <v>2114</v>
      </c>
      <c r="L50" s="552"/>
      <c r="M50" s="528">
        <f t="shared" si="7"/>
        <v>2114</v>
      </c>
      <c r="N50" s="529">
        <f t="shared" si="8"/>
        <v>1.2311082536665362E-3</v>
      </c>
      <c r="P50" s="102">
        <v>8</v>
      </c>
      <c r="Q50" s="530" t="s">
        <v>147</v>
      </c>
      <c r="R50" s="539"/>
      <c r="S50" s="540">
        <f t="shared" si="9"/>
        <v>261071</v>
      </c>
    </row>
    <row r="51" spans="1:20" ht="18" customHeight="1">
      <c r="A51" s="1183">
        <v>7</v>
      </c>
      <c r="B51" s="290">
        <v>1</v>
      </c>
      <c r="C51" s="520" t="s">
        <v>148</v>
      </c>
      <c r="D51" s="521"/>
      <c r="E51" s="588">
        <f t="shared" si="5"/>
        <v>24217</v>
      </c>
      <c r="F51" s="522">
        <v>22570</v>
      </c>
      <c r="G51" s="523"/>
      <c r="H51" s="524">
        <f t="shared" si="4"/>
        <v>-6.801007556675065E-2</v>
      </c>
      <c r="I51" s="552"/>
      <c r="J51" s="553"/>
      <c r="K51" s="527">
        <f t="shared" si="6"/>
        <v>22570</v>
      </c>
      <c r="L51" s="552">
        <v>20000</v>
      </c>
      <c r="M51" s="528">
        <f t="shared" si="7"/>
        <v>2570</v>
      </c>
      <c r="N51" s="529">
        <f t="shared" si="8"/>
        <v>1.3143856804755782E-2</v>
      </c>
      <c r="Q51" s="530"/>
      <c r="R51" s="531" t="s">
        <v>149</v>
      </c>
      <c r="S51" s="541">
        <f t="shared" si="9"/>
        <v>0</v>
      </c>
    </row>
    <row r="52" spans="1:20" ht="18" customHeight="1">
      <c r="A52" s="1183">
        <v>7</v>
      </c>
      <c r="B52" s="290">
        <v>1</v>
      </c>
      <c r="C52" s="520" t="s">
        <v>150</v>
      </c>
      <c r="D52" s="521"/>
      <c r="E52" s="588">
        <f t="shared" si="5"/>
        <v>744</v>
      </c>
      <c r="F52" s="522">
        <v>744</v>
      </c>
      <c r="G52" s="523"/>
      <c r="H52" s="524">
        <f t="shared" si="4"/>
        <v>0</v>
      </c>
      <c r="I52" s="552"/>
      <c r="J52" s="553"/>
      <c r="K52" s="527">
        <f t="shared" si="6"/>
        <v>744</v>
      </c>
      <c r="L52" s="552">
        <v>744</v>
      </c>
      <c r="M52" s="528">
        <f t="shared" si="7"/>
        <v>0</v>
      </c>
      <c r="N52" s="529">
        <f t="shared" si="8"/>
        <v>4.3327556325823221E-4</v>
      </c>
      <c r="Q52" s="530"/>
      <c r="R52" s="542" t="s">
        <v>151</v>
      </c>
      <c r="S52" s="543">
        <f t="shared" si="9"/>
        <v>0</v>
      </c>
    </row>
    <row r="53" spans="1:20" ht="18" customHeight="1">
      <c r="A53" s="1184">
        <v>8</v>
      </c>
      <c r="B53" s="290">
        <v>1</v>
      </c>
      <c r="C53" s="520" t="s">
        <v>152</v>
      </c>
      <c r="D53" s="521"/>
      <c r="E53" s="589">
        <f t="shared" si="5"/>
        <v>87983</v>
      </c>
      <c r="F53" s="544">
        <v>87983</v>
      </c>
      <c r="G53" s="545"/>
      <c r="H53" s="524">
        <f t="shared" si="4"/>
        <v>0</v>
      </c>
      <c r="I53" s="554">
        <v>58332</v>
      </c>
      <c r="J53" s="547"/>
      <c r="K53" s="527">
        <f t="shared" si="6"/>
        <v>29651</v>
      </c>
      <c r="L53" s="554">
        <v>29651</v>
      </c>
      <c r="M53" s="555">
        <f t="shared" si="7"/>
        <v>0</v>
      </c>
      <c r="N53" s="529">
        <f t="shared" si="8"/>
        <v>5.123774715342614E-2</v>
      </c>
      <c r="P53" s="118">
        <v>9</v>
      </c>
      <c r="Q53" s="549" t="s">
        <v>153</v>
      </c>
      <c r="R53" s="550"/>
      <c r="S53" s="551">
        <f t="shared" si="9"/>
        <v>38690</v>
      </c>
    </row>
    <row r="54" spans="1:20" ht="18" customHeight="1">
      <c r="A54" s="1183">
        <v>13</v>
      </c>
      <c r="B54" s="290">
        <v>1</v>
      </c>
      <c r="C54" s="397" t="s">
        <v>154</v>
      </c>
      <c r="D54" s="521"/>
      <c r="E54" s="588">
        <f t="shared" si="5"/>
        <v>0</v>
      </c>
      <c r="F54" s="522"/>
      <c r="G54" s="523"/>
      <c r="H54" s="524" t="str">
        <f t="shared" si="4"/>
        <v/>
      </c>
      <c r="I54" s="525"/>
      <c r="J54" s="526"/>
      <c r="K54" s="527">
        <f t="shared" si="6"/>
        <v>0</v>
      </c>
      <c r="L54" s="525"/>
      <c r="M54" s="528">
        <f t="shared" si="7"/>
        <v>0</v>
      </c>
      <c r="N54" s="529">
        <f t="shared" si="8"/>
        <v>0</v>
      </c>
      <c r="P54" s="102">
        <v>10</v>
      </c>
      <c r="Q54" s="536" t="s">
        <v>155</v>
      </c>
      <c r="R54" s="537"/>
      <c r="S54" s="538">
        <f t="shared" si="9"/>
        <v>95066</v>
      </c>
    </row>
    <row r="55" spans="1:20" ht="18" customHeight="1">
      <c r="A55" s="1184">
        <v>8</v>
      </c>
      <c r="B55" s="290">
        <v>1</v>
      </c>
      <c r="C55" s="520" t="s">
        <v>156</v>
      </c>
      <c r="D55" s="521"/>
      <c r="E55" s="589">
        <f t="shared" si="5"/>
        <v>173088</v>
      </c>
      <c r="F55" s="544">
        <v>173088</v>
      </c>
      <c r="G55" s="545"/>
      <c r="H55" s="524">
        <f t="shared" si="4"/>
        <v>0</v>
      </c>
      <c r="I55" s="554">
        <v>44196</v>
      </c>
      <c r="J55" s="547"/>
      <c r="K55" s="527">
        <f t="shared" si="6"/>
        <v>128892</v>
      </c>
      <c r="L55" s="554">
        <v>128892</v>
      </c>
      <c r="M55" s="555">
        <f t="shared" si="7"/>
        <v>0</v>
      </c>
      <c r="N55" s="529">
        <f t="shared" si="8"/>
        <v>0.1007994632973668</v>
      </c>
      <c r="P55" s="118">
        <v>11</v>
      </c>
      <c r="Q55" s="549" t="s">
        <v>157</v>
      </c>
      <c r="R55" s="550"/>
      <c r="S55" s="551">
        <f t="shared" si="9"/>
        <v>164738</v>
      </c>
    </row>
    <row r="56" spans="1:20" ht="18" customHeight="1">
      <c r="A56" s="1183">
        <v>9</v>
      </c>
      <c r="B56" s="290">
        <v>1</v>
      </c>
      <c r="C56" s="520" t="s">
        <v>158</v>
      </c>
      <c r="D56" s="521"/>
      <c r="E56" s="590">
        <f t="shared" si="5"/>
        <v>38690</v>
      </c>
      <c r="F56" s="522">
        <v>38690</v>
      </c>
      <c r="G56" s="523"/>
      <c r="H56" s="524">
        <f t="shared" si="4"/>
        <v>0</v>
      </c>
      <c r="I56" s="552">
        <v>5000</v>
      </c>
      <c r="J56" s="553"/>
      <c r="K56" s="527">
        <f t="shared" si="6"/>
        <v>33690</v>
      </c>
      <c r="L56" s="552"/>
      <c r="M56" s="528">
        <f t="shared" si="7"/>
        <v>33690</v>
      </c>
      <c r="N56" s="529">
        <f t="shared" si="8"/>
        <v>2.2531494008684146E-2</v>
      </c>
      <c r="P56" s="102">
        <v>12</v>
      </c>
      <c r="Q56" s="530" t="s">
        <v>159</v>
      </c>
      <c r="R56" s="539"/>
      <c r="S56" s="540">
        <f t="shared" si="9"/>
        <v>100397</v>
      </c>
    </row>
    <row r="57" spans="1:20" ht="18" customHeight="1">
      <c r="A57" s="1184">
        <v>6</v>
      </c>
      <c r="B57" s="290">
        <v>1</v>
      </c>
      <c r="C57" s="520" t="s">
        <v>160</v>
      </c>
      <c r="D57" s="521"/>
      <c r="E57" s="590">
        <f t="shared" si="5"/>
        <v>42010</v>
      </c>
      <c r="F57" s="522">
        <v>42010</v>
      </c>
      <c r="G57" s="523"/>
      <c r="H57" s="524">
        <f t="shared" si="4"/>
        <v>0</v>
      </c>
      <c r="I57" s="552">
        <v>42010</v>
      </c>
      <c r="J57" s="553"/>
      <c r="K57" s="557">
        <f t="shared" si="6"/>
        <v>0</v>
      </c>
      <c r="L57" s="525"/>
      <c r="M57" s="558">
        <f t="shared" si="7"/>
        <v>0</v>
      </c>
      <c r="N57" s="529">
        <f t="shared" si="8"/>
        <v>2.4464927973761205E-2</v>
      </c>
      <c r="Q57" s="530"/>
      <c r="R57" s="531"/>
      <c r="S57" s="541">
        <f t="shared" si="9"/>
        <v>0</v>
      </c>
    </row>
    <row r="58" spans="1:20" ht="18" customHeight="1">
      <c r="A58" s="1184">
        <v>10</v>
      </c>
      <c r="B58" s="290">
        <v>1</v>
      </c>
      <c r="C58" s="520" t="s">
        <v>161</v>
      </c>
      <c r="D58" s="521"/>
      <c r="E58" s="589">
        <f t="shared" si="5"/>
        <v>105629</v>
      </c>
      <c r="F58" s="544">
        <v>95066</v>
      </c>
      <c r="G58" s="545"/>
      <c r="H58" s="524">
        <f t="shared" si="4"/>
        <v>-0.10000094670971038</v>
      </c>
      <c r="I58" s="554">
        <v>95066</v>
      </c>
      <c r="J58" s="547"/>
      <c r="K58" s="557">
        <f t="shared" si="6"/>
        <v>0</v>
      </c>
      <c r="L58" s="546"/>
      <c r="M58" s="555">
        <f t="shared" si="7"/>
        <v>0</v>
      </c>
      <c r="N58" s="529">
        <f t="shared" si="8"/>
        <v>5.5362600398799873E-2</v>
      </c>
      <c r="P58" s="118"/>
      <c r="Q58" s="530"/>
      <c r="R58" s="531"/>
      <c r="S58" s="559">
        <f t="shared" si="9"/>
        <v>0</v>
      </c>
    </row>
    <row r="59" spans="1:20" ht="18" customHeight="1">
      <c r="A59" s="1184">
        <v>11</v>
      </c>
      <c r="B59" s="290">
        <v>1</v>
      </c>
      <c r="C59" s="520" t="s">
        <v>162</v>
      </c>
      <c r="D59" s="521"/>
      <c r="E59" s="588">
        <f t="shared" si="5"/>
        <v>164738</v>
      </c>
      <c r="F59" s="522">
        <v>164738</v>
      </c>
      <c r="G59" s="523"/>
      <c r="H59" s="524">
        <f t="shared" si="4"/>
        <v>0</v>
      </c>
      <c r="I59" s="552"/>
      <c r="J59" s="553">
        <v>164738</v>
      </c>
      <c r="K59" s="557">
        <f t="shared" si="6"/>
        <v>0</v>
      </c>
      <c r="L59" s="525"/>
      <c r="M59" s="558">
        <f t="shared" si="7"/>
        <v>0</v>
      </c>
      <c r="N59" s="529">
        <f t="shared" si="8"/>
        <v>9.5936760403272398E-2</v>
      </c>
      <c r="Q59" s="530"/>
      <c r="R59" s="531"/>
      <c r="S59" s="541">
        <f t="shared" si="9"/>
        <v>0</v>
      </c>
    </row>
    <row r="60" spans="1:20" ht="18" customHeight="1">
      <c r="A60" s="1184">
        <v>13</v>
      </c>
      <c r="B60" s="290">
        <v>1</v>
      </c>
      <c r="C60" s="520" t="s">
        <v>163</v>
      </c>
      <c r="D60" s="521"/>
      <c r="E60" s="589">
        <f t="shared" si="5"/>
        <v>19945</v>
      </c>
      <c r="F60" s="544">
        <v>19945</v>
      </c>
      <c r="G60" s="545"/>
      <c r="H60" s="524">
        <f t="shared" si="4"/>
        <v>0</v>
      </c>
      <c r="I60" s="554">
        <v>9945</v>
      </c>
      <c r="J60" s="547">
        <v>10000</v>
      </c>
      <c r="K60" s="527">
        <f t="shared" si="6"/>
        <v>0</v>
      </c>
      <c r="L60" s="554"/>
      <c r="M60" s="548">
        <f t="shared" si="7"/>
        <v>0</v>
      </c>
      <c r="N60" s="529">
        <f t="shared" si="8"/>
        <v>1.1615162781163228E-2</v>
      </c>
      <c r="P60" s="118"/>
      <c r="Q60" s="530"/>
      <c r="R60" s="542" t="s">
        <v>164</v>
      </c>
      <c r="S60" s="560">
        <f t="shared" si="9"/>
        <v>0</v>
      </c>
    </row>
    <row r="61" spans="1:20" ht="18" customHeight="1">
      <c r="B61" s="290"/>
      <c r="C61" s="1688" t="s">
        <v>165</v>
      </c>
      <c r="D61" s="521" t="s">
        <v>166</v>
      </c>
      <c r="E61" s="588">
        <f t="shared" si="5"/>
        <v>0</v>
      </c>
      <c r="F61" s="522"/>
      <c r="G61" s="523"/>
      <c r="H61" s="524" t="str">
        <f t="shared" si="4"/>
        <v/>
      </c>
      <c r="I61" s="525"/>
      <c r="J61" s="553"/>
      <c r="K61" s="557">
        <f t="shared" si="6"/>
        <v>0</v>
      </c>
      <c r="L61" s="525"/>
      <c r="M61" s="558">
        <f t="shared" si="7"/>
        <v>0</v>
      </c>
      <c r="N61" s="529">
        <f t="shared" si="8"/>
        <v>0</v>
      </c>
      <c r="P61" s="102">
        <v>13</v>
      </c>
      <c r="Q61" s="549" t="s">
        <v>167</v>
      </c>
      <c r="R61" s="550"/>
      <c r="S61" s="538">
        <f t="shared" si="9"/>
        <v>19945</v>
      </c>
    </row>
    <row r="62" spans="1:20" ht="18" customHeight="1">
      <c r="B62" s="290"/>
      <c r="C62" s="1688"/>
      <c r="D62" s="521" t="s">
        <v>168</v>
      </c>
      <c r="E62" s="588">
        <f t="shared" si="5"/>
        <v>0</v>
      </c>
      <c r="F62" s="522"/>
      <c r="G62" s="523"/>
      <c r="H62" s="524" t="str">
        <f t="shared" si="4"/>
        <v/>
      </c>
      <c r="I62" s="552"/>
      <c r="J62" s="553"/>
      <c r="K62" s="527">
        <f t="shared" si="6"/>
        <v>0</v>
      </c>
      <c r="L62" s="552"/>
      <c r="M62" s="528">
        <f t="shared" si="7"/>
        <v>0</v>
      </c>
      <c r="N62" s="529">
        <f t="shared" si="8"/>
        <v>0</v>
      </c>
      <c r="Q62" s="561" t="s">
        <v>55</v>
      </c>
      <c r="R62" s="562"/>
      <c r="S62" s="540">
        <f>SUM(S38:S61)</f>
        <v>1717152</v>
      </c>
      <c r="T62" s="102" t="str">
        <f>IF(F65-S62=0,"OK","合計不一致")</f>
        <v>OK</v>
      </c>
    </row>
    <row r="63" spans="1:20" ht="18" customHeight="1">
      <c r="B63" s="290"/>
      <c r="C63" s="1688"/>
      <c r="D63" s="521" t="s">
        <v>169</v>
      </c>
      <c r="E63" s="588">
        <f t="shared" si="5"/>
        <v>19945</v>
      </c>
      <c r="F63" s="522">
        <v>19945</v>
      </c>
      <c r="G63" s="523"/>
      <c r="H63" s="524">
        <f t="shared" si="4"/>
        <v>0</v>
      </c>
      <c r="I63" s="552">
        <v>9945</v>
      </c>
      <c r="J63" s="553">
        <v>10000</v>
      </c>
      <c r="K63" s="527">
        <f t="shared" si="6"/>
        <v>0</v>
      </c>
      <c r="L63" s="552"/>
      <c r="M63" s="528">
        <f t="shared" si="7"/>
        <v>0</v>
      </c>
      <c r="N63" s="529">
        <f t="shared" si="8"/>
        <v>1.1615162781163228E-2</v>
      </c>
      <c r="Q63" s="563"/>
      <c r="R63" s="564" t="s">
        <v>539</v>
      </c>
      <c r="S63" s="565">
        <f>M65</f>
        <v>913181</v>
      </c>
    </row>
    <row r="64" spans="1:20" ht="18" customHeight="1" thickBot="1">
      <c r="A64" s="1183">
        <v>12</v>
      </c>
      <c r="B64" s="290">
        <v>1</v>
      </c>
      <c r="C64" s="566" t="s">
        <v>668</v>
      </c>
      <c r="D64" s="567"/>
      <c r="E64" s="568">
        <v>100397</v>
      </c>
      <c r="F64" s="1180">
        <v>100397</v>
      </c>
      <c r="G64" s="1181"/>
      <c r="H64" s="569">
        <f t="shared" si="4"/>
        <v>0</v>
      </c>
      <c r="I64" s="1163"/>
      <c r="J64" s="1164">
        <f>F64</f>
        <v>100397</v>
      </c>
      <c r="K64" s="570">
        <f t="shared" si="6"/>
        <v>0</v>
      </c>
      <c r="L64" s="571"/>
      <c r="M64" s="572">
        <f t="shared" si="7"/>
        <v>0</v>
      </c>
      <c r="N64" s="573">
        <f t="shared" si="8"/>
        <v>5.8467159575855833E-2</v>
      </c>
    </row>
    <row r="65" spans="1:19" ht="18" customHeight="1" thickTop="1">
      <c r="C65" s="1689" t="s">
        <v>170</v>
      </c>
      <c r="D65" s="1690"/>
      <c r="E65" s="574">
        <f>SUMIF($B$38:$B$64,"1",E38:E64)</f>
        <v>1760490</v>
      </c>
      <c r="F65" s="574">
        <f>SUMIF($B$38:$B$64,"1",F38:F64)</f>
        <v>1717152</v>
      </c>
      <c r="G65" s="575">
        <f>SUMIF($B$38:$B$64,"1",G38:G64)</f>
        <v>0</v>
      </c>
      <c r="H65" s="576">
        <f t="shared" si="4"/>
        <v>-2.461701003697836E-2</v>
      </c>
      <c r="I65" s="577">
        <f>SUMIF($B$38:$B$64,"1",I38:I64)</f>
        <v>254549</v>
      </c>
      <c r="J65" s="578">
        <f>SUMIF($B$38:$B$64,"1",J38:J64)</f>
        <v>370135</v>
      </c>
      <c r="K65" s="579">
        <f>SUMIF($B$38:$B$64,"1",K38:K64)</f>
        <v>1092468</v>
      </c>
      <c r="L65" s="577">
        <f>SUMIF($B$38:$B$64,"1",L38:L64)</f>
        <v>179287</v>
      </c>
      <c r="M65" s="578">
        <f>SUMIF($B$38:$B$64,"1",M38:M64)</f>
        <v>913181</v>
      </c>
      <c r="N65" s="580">
        <f t="shared" si="8"/>
        <v>1</v>
      </c>
    </row>
    <row r="66" spans="1:19" ht="18" customHeight="1" thickBot="1">
      <c r="C66" s="1691" t="s">
        <v>171</v>
      </c>
      <c r="D66" s="1692"/>
      <c r="E66" s="581"/>
      <c r="F66" s="582"/>
      <c r="G66" s="583"/>
      <c r="H66" s="584"/>
      <c r="I66" s="585">
        <f>IF($F65&gt;0,(I65/$F65),"")</f>
        <v>0.14823906095674699</v>
      </c>
      <c r="J66" s="576">
        <f>IF($F65&gt;0,(J65/$F65),"")</f>
        <v>0.21555168092283036</v>
      </c>
      <c r="K66" s="580">
        <f>IF($F65&gt;0,(K65/$F65),"")</f>
        <v>0.63620925812042262</v>
      </c>
      <c r="L66" s="585">
        <f>IF($F65&gt;0,(L65/$F65),"")</f>
        <v>0.10440951063155737</v>
      </c>
      <c r="M66" s="576">
        <f>IF($F65&gt;0,(M65/$F65),"")</f>
        <v>0.53179974748886527</v>
      </c>
      <c r="N66" s="591"/>
    </row>
    <row r="67" spans="1:19" ht="20.100000000000001" customHeight="1" thickBot="1">
      <c r="C67" s="98" t="s">
        <v>774</v>
      </c>
      <c r="D67" s="96"/>
      <c r="F67" s="96"/>
      <c r="G67" s="96"/>
      <c r="H67" s="96"/>
      <c r="I67" s="96"/>
      <c r="J67" s="96"/>
      <c r="K67" s="99"/>
      <c r="L67" s="100"/>
      <c r="M67" s="1682" t="s">
        <v>111</v>
      </c>
      <c r="N67" s="1683"/>
    </row>
    <row r="68" spans="1:19" ht="13.5" customHeight="1">
      <c r="C68" s="96"/>
      <c r="D68" s="96"/>
      <c r="E68" s="96"/>
      <c r="F68" s="96"/>
      <c r="G68" s="96"/>
      <c r="H68" s="96"/>
      <c r="I68" s="96"/>
      <c r="J68" s="96"/>
      <c r="K68" s="96"/>
      <c r="L68" s="96"/>
      <c r="M68" s="1018" t="s">
        <v>377</v>
      </c>
      <c r="N68" s="1017"/>
    </row>
    <row r="69" spans="1:19">
      <c r="C69" s="1686" t="s">
        <v>514</v>
      </c>
      <c r="D69" s="1693"/>
      <c r="E69" s="1696" t="s">
        <v>115</v>
      </c>
      <c r="F69" s="498" t="s">
        <v>20</v>
      </c>
      <c r="G69" s="499"/>
      <c r="H69" s="500"/>
      <c r="I69" s="1686" t="s">
        <v>116</v>
      </c>
      <c r="J69" s="1698"/>
      <c r="K69" s="1699" t="s">
        <v>117</v>
      </c>
      <c r="L69" s="1686" t="s">
        <v>118</v>
      </c>
      <c r="M69" s="1687"/>
      <c r="N69" s="1684" t="s">
        <v>119</v>
      </c>
    </row>
    <row r="70" spans="1:19" ht="24">
      <c r="C70" s="1694"/>
      <c r="D70" s="1695"/>
      <c r="E70" s="1697"/>
      <c r="F70" s="501" t="s">
        <v>120</v>
      </c>
      <c r="G70" s="502" t="s">
        <v>122</v>
      </c>
      <c r="H70" s="503" t="s">
        <v>123</v>
      </c>
      <c r="I70" s="504" t="s">
        <v>124</v>
      </c>
      <c r="J70" s="505" t="s">
        <v>125</v>
      </c>
      <c r="K70" s="1700"/>
      <c r="L70" s="504" t="s">
        <v>124</v>
      </c>
      <c r="M70" s="505" t="s">
        <v>125</v>
      </c>
      <c r="N70" s="1685"/>
      <c r="Q70" s="102" t="s">
        <v>126</v>
      </c>
    </row>
    <row r="71" spans="1:19" ht="18" customHeight="1">
      <c r="A71" s="1184">
        <v>1</v>
      </c>
      <c r="B71" s="290">
        <v>1</v>
      </c>
      <c r="C71" s="506" t="s">
        <v>127</v>
      </c>
      <c r="D71" s="507"/>
      <c r="E71" s="587">
        <f>F38</f>
        <v>205830</v>
      </c>
      <c r="F71" s="509">
        <v>199861</v>
      </c>
      <c r="G71" s="510"/>
      <c r="H71" s="511">
        <f t="shared" ref="H71:H98" si="10">IF(E71&gt;0,(F71/E71)-1,"")</f>
        <v>-2.8999659913520826E-2</v>
      </c>
      <c r="I71" s="512"/>
      <c r="J71" s="513"/>
      <c r="K71" s="514">
        <f>F71-I71-J71</f>
        <v>199861</v>
      </c>
      <c r="L71" s="512"/>
      <c r="M71" s="515">
        <f>K71-L71</f>
        <v>199861</v>
      </c>
      <c r="N71" s="516">
        <f>IF(F$98&gt;0,(F71/F$98),"")</f>
        <v>0.11759137173361386</v>
      </c>
      <c r="P71" s="118">
        <v>1</v>
      </c>
      <c r="Q71" s="517" t="s">
        <v>128</v>
      </c>
      <c r="R71" s="518"/>
      <c r="S71" s="538">
        <f>SUMIF($A$71:$A$97,P71,$F$71:$F$97)</f>
        <v>199861</v>
      </c>
    </row>
    <row r="72" spans="1:19" ht="18" customHeight="1">
      <c r="A72" s="1183">
        <v>2</v>
      </c>
      <c r="B72" s="290">
        <v>1</v>
      </c>
      <c r="C72" s="520" t="s">
        <v>129</v>
      </c>
      <c r="D72" s="521"/>
      <c r="E72" s="588">
        <f t="shared" ref="E72:E96" si="11">F39</f>
        <v>17534</v>
      </c>
      <c r="F72" s="522">
        <v>17534</v>
      </c>
      <c r="G72" s="523"/>
      <c r="H72" s="524">
        <f t="shared" si="10"/>
        <v>0</v>
      </c>
      <c r="I72" s="525"/>
      <c r="J72" s="526"/>
      <c r="K72" s="527">
        <f t="shared" ref="K72:K97" si="12">F72-I72-J72</f>
        <v>17534</v>
      </c>
      <c r="L72" s="525"/>
      <c r="M72" s="528">
        <f t="shared" ref="M72:M97" si="13">K72-L72</f>
        <v>17534</v>
      </c>
      <c r="N72" s="529">
        <f t="shared" ref="N72:N98" si="14">IF(F$98&gt;0,(F72/F$98),"")</f>
        <v>1.0316405461681796E-2</v>
      </c>
      <c r="Q72" s="530"/>
      <c r="R72" s="531" t="s">
        <v>130</v>
      </c>
      <c r="S72" s="532">
        <f t="shared" ref="S72:S94" si="15">SUMIF($A$71:$A$97,P72,$F$71:$F$97)</f>
        <v>0</v>
      </c>
    </row>
    <row r="73" spans="1:19" ht="18" customHeight="1">
      <c r="A73" s="1183">
        <v>3</v>
      </c>
      <c r="B73" s="290">
        <v>1</v>
      </c>
      <c r="C73" s="520" t="s">
        <v>131</v>
      </c>
      <c r="D73" s="521"/>
      <c r="E73" s="588">
        <f t="shared" si="11"/>
        <v>143</v>
      </c>
      <c r="F73" s="522">
        <v>143</v>
      </c>
      <c r="G73" s="523"/>
      <c r="H73" s="524">
        <f t="shared" si="10"/>
        <v>0</v>
      </c>
      <c r="I73" s="525"/>
      <c r="J73" s="526"/>
      <c r="K73" s="527">
        <f t="shared" si="12"/>
        <v>143</v>
      </c>
      <c r="L73" s="525"/>
      <c r="M73" s="528">
        <f t="shared" si="13"/>
        <v>143</v>
      </c>
      <c r="N73" s="529">
        <f t="shared" si="14"/>
        <v>8.4136305521871618E-5</v>
      </c>
      <c r="Q73" s="530"/>
      <c r="R73" s="531" t="s">
        <v>132</v>
      </c>
      <c r="S73" s="532">
        <f t="shared" si="15"/>
        <v>0</v>
      </c>
    </row>
    <row r="74" spans="1:19" ht="18" customHeight="1">
      <c r="A74" s="1183">
        <v>3</v>
      </c>
      <c r="B74" s="290">
        <v>1</v>
      </c>
      <c r="C74" s="520" t="s">
        <v>133</v>
      </c>
      <c r="D74" s="521"/>
      <c r="E74" s="588">
        <f t="shared" si="11"/>
        <v>449</v>
      </c>
      <c r="F74" s="522">
        <v>449</v>
      </c>
      <c r="G74" s="523"/>
      <c r="H74" s="524">
        <f t="shared" si="10"/>
        <v>0</v>
      </c>
      <c r="I74" s="525"/>
      <c r="J74" s="526"/>
      <c r="K74" s="527">
        <f t="shared" si="12"/>
        <v>449</v>
      </c>
      <c r="L74" s="525"/>
      <c r="M74" s="528">
        <f t="shared" si="13"/>
        <v>449</v>
      </c>
      <c r="N74" s="529">
        <f t="shared" si="14"/>
        <v>2.6417623202321924E-4</v>
      </c>
      <c r="Q74" s="533"/>
      <c r="R74" s="534" t="s">
        <v>507</v>
      </c>
      <c r="S74" s="535">
        <f t="shared" si="15"/>
        <v>0</v>
      </c>
    </row>
    <row r="75" spans="1:19" ht="18" customHeight="1">
      <c r="A75" s="1183">
        <v>3</v>
      </c>
      <c r="B75" s="290">
        <v>1</v>
      </c>
      <c r="C75" s="520" t="s">
        <v>134</v>
      </c>
      <c r="D75" s="521"/>
      <c r="E75" s="588">
        <f t="shared" si="11"/>
        <v>345</v>
      </c>
      <c r="F75" s="522">
        <v>345</v>
      </c>
      <c r="G75" s="523"/>
      <c r="H75" s="524">
        <f t="shared" si="10"/>
        <v>0</v>
      </c>
      <c r="I75" s="525"/>
      <c r="J75" s="526"/>
      <c r="K75" s="527">
        <f t="shared" si="12"/>
        <v>345</v>
      </c>
      <c r="L75" s="525"/>
      <c r="M75" s="528">
        <f t="shared" si="13"/>
        <v>345</v>
      </c>
      <c r="N75" s="529">
        <f t="shared" si="14"/>
        <v>2.0298619164367627E-4</v>
      </c>
      <c r="P75" s="102">
        <v>2</v>
      </c>
      <c r="Q75" s="536" t="s">
        <v>135</v>
      </c>
      <c r="R75" s="537"/>
      <c r="S75" s="538">
        <f t="shared" si="15"/>
        <v>17534</v>
      </c>
    </row>
    <row r="76" spans="1:19" ht="18" customHeight="1">
      <c r="A76" s="1183">
        <v>3</v>
      </c>
      <c r="B76" s="290">
        <v>1</v>
      </c>
      <c r="C76" s="520" t="s">
        <v>136</v>
      </c>
      <c r="D76" s="521"/>
      <c r="E76" s="588">
        <f t="shared" si="11"/>
        <v>20280</v>
      </c>
      <c r="F76" s="522">
        <v>20280</v>
      </c>
      <c r="G76" s="523"/>
      <c r="H76" s="524">
        <f t="shared" si="10"/>
        <v>0</v>
      </c>
      <c r="I76" s="525"/>
      <c r="J76" s="526"/>
      <c r="K76" s="527">
        <f t="shared" si="12"/>
        <v>20280</v>
      </c>
      <c r="L76" s="525"/>
      <c r="M76" s="528">
        <f t="shared" si="13"/>
        <v>20280</v>
      </c>
      <c r="N76" s="529">
        <f t="shared" si="14"/>
        <v>1.1932057874010884E-2</v>
      </c>
      <c r="P76" s="102">
        <v>3</v>
      </c>
      <c r="Q76" s="536" t="s">
        <v>137</v>
      </c>
      <c r="R76" s="537"/>
      <c r="S76" s="538">
        <f t="shared" si="15"/>
        <v>23811</v>
      </c>
    </row>
    <row r="77" spans="1:19" ht="18" customHeight="1">
      <c r="A77" s="1183">
        <v>3</v>
      </c>
      <c r="B77" s="290">
        <v>1</v>
      </c>
      <c r="C77" s="520" t="s">
        <v>138</v>
      </c>
      <c r="D77" s="521"/>
      <c r="E77" s="588">
        <f t="shared" si="11"/>
        <v>0</v>
      </c>
      <c r="F77" s="522"/>
      <c r="G77" s="523"/>
      <c r="H77" s="524" t="str">
        <f t="shared" si="10"/>
        <v/>
      </c>
      <c r="I77" s="525"/>
      <c r="J77" s="526"/>
      <c r="K77" s="527">
        <f t="shared" si="12"/>
        <v>0</v>
      </c>
      <c r="L77" s="525"/>
      <c r="M77" s="528">
        <f t="shared" si="13"/>
        <v>0</v>
      </c>
      <c r="N77" s="529">
        <f t="shared" si="14"/>
        <v>0</v>
      </c>
      <c r="P77" s="102">
        <v>4</v>
      </c>
      <c r="Q77" s="536" t="s">
        <v>139</v>
      </c>
      <c r="R77" s="537"/>
      <c r="S77" s="538">
        <f t="shared" si="15"/>
        <v>159</v>
      </c>
    </row>
    <row r="78" spans="1:19" ht="18" customHeight="1">
      <c r="A78" s="1183">
        <v>3</v>
      </c>
      <c r="B78" s="290">
        <v>1</v>
      </c>
      <c r="C78" s="520" t="s">
        <v>140</v>
      </c>
      <c r="D78" s="521"/>
      <c r="E78" s="588">
        <f t="shared" si="11"/>
        <v>0</v>
      </c>
      <c r="F78" s="522"/>
      <c r="G78" s="523"/>
      <c r="H78" s="524" t="str">
        <f t="shared" si="10"/>
        <v/>
      </c>
      <c r="I78" s="525"/>
      <c r="J78" s="526"/>
      <c r="K78" s="527">
        <f t="shared" si="12"/>
        <v>0</v>
      </c>
      <c r="L78" s="525"/>
      <c r="M78" s="528">
        <f t="shared" si="13"/>
        <v>0</v>
      </c>
      <c r="N78" s="529">
        <f t="shared" si="14"/>
        <v>0</v>
      </c>
      <c r="P78" s="102">
        <v>5</v>
      </c>
      <c r="Q78" s="530" t="s">
        <v>141</v>
      </c>
      <c r="R78" s="539"/>
      <c r="S78" s="540">
        <f t="shared" si="15"/>
        <v>710913</v>
      </c>
    </row>
    <row r="79" spans="1:19" ht="18" customHeight="1">
      <c r="A79" s="1183">
        <v>3</v>
      </c>
      <c r="B79" s="290">
        <v>1</v>
      </c>
      <c r="C79" s="520" t="s">
        <v>664</v>
      </c>
      <c r="D79" s="521"/>
      <c r="E79" s="588">
        <f t="shared" si="11"/>
        <v>2594</v>
      </c>
      <c r="F79" s="522">
        <v>2594</v>
      </c>
      <c r="G79" s="523"/>
      <c r="H79" s="524">
        <f t="shared" si="10"/>
        <v>0</v>
      </c>
      <c r="I79" s="525"/>
      <c r="J79" s="526"/>
      <c r="K79" s="527">
        <f t="shared" si="12"/>
        <v>2594</v>
      </c>
      <c r="L79" s="525"/>
      <c r="M79" s="528">
        <f t="shared" si="13"/>
        <v>2594</v>
      </c>
      <c r="N79" s="529">
        <f t="shared" si="14"/>
        <v>1.5262208148512934E-3</v>
      </c>
      <c r="Q79" s="530"/>
      <c r="R79" s="531" t="s">
        <v>525</v>
      </c>
      <c r="S79" s="541">
        <f t="shared" si="15"/>
        <v>0</v>
      </c>
    </row>
    <row r="80" spans="1:19" ht="18" customHeight="1">
      <c r="A80" s="1183">
        <v>4</v>
      </c>
      <c r="B80" s="290">
        <v>1</v>
      </c>
      <c r="C80" s="520" t="s">
        <v>172</v>
      </c>
      <c r="D80" s="521"/>
      <c r="E80" s="588">
        <f t="shared" si="11"/>
        <v>159</v>
      </c>
      <c r="F80" s="522">
        <v>159</v>
      </c>
      <c r="G80" s="523"/>
      <c r="H80" s="524">
        <f t="shared" si="10"/>
        <v>0</v>
      </c>
      <c r="I80" s="525"/>
      <c r="J80" s="526"/>
      <c r="K80" s="527">
        <f t="shared" si="12"/>
        <v>159</v>
      </c>
      <c r="L80" s="525"/>
      <c r="M80" s="528">
        <f t="shared" si="13"/>
        <v>159</v>
      </c>
      <c r="N80" s="529">
        <f t="shared" si="14"/>
        <v>9.3550157887955149E-5</v>
      </c>
      <c r="Q80" s="530"/>
      <c r="R80" s="542" t="s">
        <v>526</v>
      </c>
      <c r="S80" s="543">
        <f t="shared" si="15"/>
        <v>0</v>
      </c>
    </row>
    <row r="81" spans="1:20" ht="18" customHeight="1">
      <c r="A81" s="1184">
        <v>5</v>
      </c>
      <c r="B81" s="290">
        <v>1</v>
      </c>
      <c r="C81" s="520" t="s">
        <v>173</v>
      </c>
      <c r="D81" s="521"/>
      <c r="E81" s="589">
        <f t="shared" si="11"/>
        <v>722473</v>
      </c>
      <c r="F81" s="544">
        <v>710913</v>
      </c>
      <c r="G81" s="545"/>
      <c r="H81" s="524">
        <f t="shared" si="10"/>
        <v>-1.6000597946220774E-2</v>
      </c>
      <c r="I81" s="546"/>
      <c r="J81" s="547">
        <v>95000</v>
      </c>
      <c r="K81" s="527">
        <f t="shared" si="12"/>
        <v>615913</v>
      </c>
      <c r="L81" s="546"/>
      <c r="M81" s="548">
        <f t="shared" si="13"/>
        <v>615913</v>
      </c>
      <c r="N81" s="529">
        <f t="shared" si="14"/>
        <v>0.4182768766955966</v>
      </c>
      <c r="P81" s="118">
        <v>6</v>
      </c>
      <c r="Q81" s="549" t="s">
        <v>174</v>
      </c>
      <c r="R81" s="550"/>
      <c r="S81" s="551">
        <f t="shared" si="15"/>
        <v>44124</v>
      </c>
    </row>
    <row r="82" spans="1:20" ht="18" customHeight="1">
      <c r="A82" s="1183">
        <v>3</v>
      </c>
      <c r="B82" s="290">
        <v>1</v>
      </c>
      <c r="C82" s="520" t="s">
        <v>144</v>
      </c>
      <c r="D82" s="521"/>
      <c r="E82" s="588">
        <f t="shared" si="11"/>
        <v>0</v>
      </c>
      <c r="F82" s="522"/>
      <c r="G82" s="523"/>
      <c r="H82" s="524" t="str">
        <f t="shared" si="10"/>
        <v/>
      </c>
      <c r="I82" s="525"/>
      <c r="J82" s="526"/>
      <c r="K82" s="527">
        <f t="shared" si="12"/>
        <v>0</v>
      </c>
      <c r="L82" s="525"/>
      <c r="M82" s="528">
        <f t="shared" si="13"/>
        <v>0</v>
      </c>
      <c r="N82" s="529">
        <f t="shared" si="14"/>
        <v>0</v>
      </c>
      <c r="P82" s="102">
        <v>7</v>
      </c>
      <c r="Q82" s="536" t="s">
        <v>145</v>
      </c>
      <c r="R82" s="537"/>
      <c r="S82" s="538">
        <f t="shared" si="15"/>
        <v>23314</v>
      </c>
    </row>
    <row r="83" spans="1:20" ht="18" customHeight="1">
      <c r="A83" s="1183">
        <v>6</v>
      </c>
      <c r="B83" s="290">
        <v>1</v>
      </c>
      <c r="C83" s="520" t="s">
        <v>175</v>
      </c>
      <c r="D83" s="521"/>
      <c r="E83" s="588">
        <f t="shared" si="11"/>
        <v>2114</v>
      </c>
      <c r="F83" s="522">
        <v>2114</v>
      </c>
      <c r="G83" s="523"/>
      <c r="H83" s="524">
        <f t="shared" si="10"/>
        <v>0</v>
      </c>
      <c r="I83" s="552">
        <v>760</v>
      </c>
      <c r="J83" s="553"/>
      <c r="K83" s="527">
        <f t="shared" si="12"/>
        <v>1354</v>
      </c>
      <c r="L83" s="552">
        <v>1354</v>
      </c>
      <c r="M83" s="528">
        <f t="shared" si="13"/>
        <v>0</v>
      </c>
      <c r="N83" s="529">
        <f t="shared" si="14"/>
        <v>1.2438052438687873E-3</v>
      </c>
      <c r="P83" s="102">
        <v>8</v>
      </c>
      <c r="Q83" s="530" t="s">
        <v>147</v>
      </c>
      <c r="R83" s="539"/>
      <c r="S83" s="540">
        <f t="shared" si="15"/>
        <v>261071</v>
      </c>
    </row>
    <row r="84" spans="1:20" ht="18" customHeight="1">
      <c r="A84" s="1183">
        <v>7</v>
      </c>
      <c r="B84" s="290">
        <v>1</v>
      </c>
      <c r="C84" s="520" t="s">
        <v>148</v>
      </c>
      <c r="D84" s="521"/>
      <c r="E84" s="588">
        <f t="shared" si="11"/>
        <v>22570</v>
      </c>
      <c r="F84" s="522">
        <v>22570</v>
      </c>
      <c r="G84" s="523"/>
      <c r="H84" s="524">
        <f t="shared" si="10"/>
        <v>0</v>
      </c>
      <c r="I84" s="552"/>
      <c r="J84" s="553"/>
      <c r="K84" s="527">
        <f t="shared" si="12"/>
        <v>22570</v>
      </c>
      <c r="L84" s="552">
        <v>20000</v>
      </c>
      <c r="M84" s="528">
        <f t="shared" si="13"/>
        <v>2570</v>
      </c>
      <c r="N84" s="529">
        <f t="shared" si="14"/>
        <v>1.327941549390659E-2</v>
      </c>
      <c r="Q84" s="530"/>
      <c r="R84" s="531" t="s">
        <v>149</v>
      </c>
      <c r="S84" s="541">
        <f t="shared" si="15"/>
        <v>0</v>
      </c>
    </row>
    <row r="85" spans="1:20" ht="18" customHeight="1">
      <c r="A85" s="1183">
        <v>7</v>
      </c>
      <c r="B85" s="290">
        <v>1</v>
      </c>
      <c r="C85" s="520" t="s">
        <v>150</v>
      </c>
      <c r="D85" s="521"/>
      <c r="E85" s="588">
        <f t="shared" si="11"/>
        <v>744</v>
      </c>
      <c r="F85" s="522">
        <v>744</v>
      </c>
      <c r="G85" s="523"/>
      <c r="H85" s="524">
        <f t="shared" si="10"/>
        <v>0</v>
      </c>
      <c r="I85" s="552"/>
      <c r="J85" s="553"/>
      <c r="K85" s="527">
        <f t="shared" si="12"/>
        <v>744</v>
      </c>
      <c r="L85" s="552">
        <v>744</v>
      </c>
      <c r="M85" s="528">
        <f t="shared" si="13"/>
        <v>0</v>
      </c>
      <c r="N85" s="529">
        <f t="shared" si="14"/>
        <v>4.3774413502288448E-4</v>
      </c>
      <c r="Q85" s="530"/>
      <c r="R85" s="542" t="s">
        <v>151</v>
      </c>
      <c r="S85" s="543">
        <f t="shared" si="15"/>
        <v>0</v>
      </c>
    </row>
    <row r="86" spans="1:20" ht="18" customHeight="1">
      <c r="A86" s="1184">
        <v>8</v>
      </c>
      <c r="B86" s="290">
        <v>1</v>
      </c>
      <c r="C86" s="520" t="s">
        <v>152</v>
      </c>
      <c r="D86" s="521"/>
      <c r="E86" s="589">
        <f t="shared" si="11"/>
        <v>87983</v>
      </c>
      <c r="F86" s="544">
        <v>87983</v>
      </c>
      <c r="G86" s="545"/>
      <c r="H86" s="524">
        <f t="shared" si="10"/>
        <v>0</v>
      </c>
      <c r="I86" s="554">
        <v>58332</v>
      </c>
      <c r="J86" s="547"/>
      <c r="K86" s="527">
        <f t="shared" si="12"/>
        <v>29651</v>
      </c>
      <c r="L86" s="554">
        <v>29651</v>
      </c>
      <c r="M86" s="555">
        <f t="shared" si="13"/>
        <v>0</v>
      </c>
      <c r="N86" s="529">
        <f t="shared" si="14"/>
        <v>5.1766185795320489E-2</v>
      </c>
      <c r="P86" s="118">
        <v>9</v>
      </c>
      <c r="Q86" s="549" t="s">
        <v>153</v>
      </c>
      <c r="R86" s="550"/>
      <c r="S86" s="551">
        <f t="shared" si="15"/>
        <v>38690</v>
      </c>
    </row>
    <row r="87" spans="1:20" ht="18" customHeight="1">
      <c r="A87" s="1183">
        <v>13</v>
      </c>
      <c r="B87" s="290">
        <v>1</v>
      </c>
      <c r="C87" s="397" t="s">
        <v>154</v>
      </c>
      <c r="D87" s="521"/>
      <c r="E87" s="588">
        <f t="shared" si="11"/>
        <v>0</v>
      </c>
      <c r="F87" s="522"/>
      <c r="G87" s="523"/>
      <c r="H87" s="524" t="str">
        <f t="shared" si="10"/>
        <v/>
      </c>
      <c r="I87" s="525"/>
      <c r="J87" s="526"/>
      <c r="K87" s="527">
        <f t="shared" si="12"/>
        <v>0</v>
      </c>
      <c r="L87" s="525"/>
      <c r="M87" s="528">
        <f t="shared" si="13"/>
        <v>0</v>
      </c>
      <c r="N87" s="529">
        <f t="shared" si="14"/>
        <v>0</v>
      </c>
      <c r="P87" s="102">
        <v>10</v>
      </c>
      <c r="Q87" s="536" t="s">
        <v>155</v>
      </c>
      <c r="R87" s="537"/>
      <c r="S87" s="538">
        <f t="shared" si="15"/>
        <v>95066</v>
      </c>
    </row>
    <row r="88" spans="1:20" ht="18" customHeight="1">
      <c r="A88" s="1184">
        <v>8</v>
      </c>
      <c r="B88" s="290">
        <v>1</v>
      </c>
      <c r="C88" s="520" t="s">
        <v>156</v>
      </c>
      <c r="D88" s="521"/>
      <c r="E88" s="589">
        <f t="shared" si="11"/>
        <v>173088</v>
      </c>
      <c r="F88" s="544">
        <v>173088</v>
      </c>
      <c r="G88" s="545"/>
      <c r="H88" s="524">
        <f t="shared" si="10"/>
        <v>0</v>
      </c>
      <c r="I88" s="554">
        <v>44196</v>
      </c>
      <c r="J88" s="547"/>
      <c r="K88" s="527">
        <f t="shared" si="12"/>
        <v>128892</v>
      </c>
      <c r="L88" s="554">
        <v>128892</v>
      </c>
      <c r="M88" s="555">
        <f t="shared" si="13"/>
        <v>0</v>
      </c>
      <c r="N88" s="529">
        <f t="shared" si="14"/>
        <v>0.10183905489629171</v>
      </c>
      <c r="P88" s="118">
        <v>11</v>
      </c>
      <c r="Q88" s="549" t="s">
        <v>157</v>
      </c>
      <c r="R88" s="550"/>
      <c r="S88" s="551">
        <f t="shared" si="15"/>
        <v>164738</v>
      </c>
    </row>
    <row r="89" spans="1:20" ht="18" customHeight="1">
      <c r="A89" s="1183">
        <v>9</v>
      </c>
      <c r="B89" s="290">
        <v>1</v>
      </c>
      <c r="C89" s="520" t="s">
        <v>158</v>
      </c>
      <c r="D89" s="521"/>
      <c r="E89" s="590">
        <f t="shared" si="11"/>
        <v>38690</v>
      </c>
      <c r="F89" s="522">
        <v>38690</v>
      </c>
      <c r="G89" s="523"/>
      <c r="H89" s="524">
        <f t="shared" si="10"/>
        <v>0</v>
      </c>
      <c r="I89" s="552">
        <v>5000</v>
      </c>
      <c r="J89" s="553"/>
      <c r="K89" s="527">
        <f t="shared" si="12"/>
        <v>33690</v>
      </c>
      <c r="L89" s="552"/>
      <c r="M89" s="528">
        <f t="shared" si="13"/>
        <v>33690</v>
      </c>
      <c r="N89" s="529">
        <f t="shared" si="14"/>
        <v>2.2763871752735754E-2</v>
      </c>
      <c r="P89" s="102">
        <v>12</v>
      </c>
      <c r="Q89" s="530" t="s">
        <v>159</v>
      </c>
      <c r="R89" s="539"/>
      <c r="S89" s="540">
        <f t="shared" si="15"/>
        <v>100397</v>
      </c>
    </row>
    <row r="90" spans="1:20" ht="18" customHeight="1">
      <c r="A90" s="1184">
        <v>6</v>
      </c>
      <c r="B90" s="290">
        <v>1</v>
      </c>
      <c r="C90" s="520" t="s">
        <v>160</v>
      </c>
      <c r="D90" s="521"/>
      <c r="E90" s="590">
        <f t="shared" si="11"/>
        <v>42010</v>
      </c>
      <c r="F90" s="522">
        <v>42010</v>
      </c>
      <c r="G90" s="523"/>
      <c r="H90" s="524">
        <f t="shared" si="10"/>
        <v>0</v>
      </c>
      <c r="I90" s="552">
        <v>42010</v>
      </c>
      <c r="J90" s="553"/>
      <c r="K90" s="557">
        <f t="shared" si="12"/>
        <v>0</v>
      </c>
      <c r="L90" s="525"/>
      <c r="M90" s="558">
        <f t="shared" si="13"/>
        <v>0</v>
      </c>
      <c r="N90" s="529">
        <f t="shared" si="14"/>
        <v>2.4717246118698088E-2</v>
      </c>
      <c r="Q90" s="530"/>
      <c r="R90" s="531"/>
      <c r="S90" s="541">
        <f t="shared" si="15"/>
        <v>0</v>
      </c>
    </row>
    <row r="91" spans="1:20" ht="18" customHeight="1">
      <c r="A91" s="1184">
        <v>10</v>
      </c>
      <c r="B91" s="290">
        <v>1</v>
      </c>
      <c r="C91" s="520" t="s">
        <v>161</v>
      </c>
      <c r="D91" s="521"/>
      <c r="E91" s="589">
        <f t="shared" si="11"/>
        <v>95066</v>
      </c>
      <c r="F91" s="544">
        <v>95066</v>
      </c>
      <c r="G91" s="545"/>
      <c r="H91" s="524">
        <f t="shared" si="10"/>
        <v>0</v>
      </c>
      <c r="I91" s="554">
        <v>95066</v>
      </c>
      <c r="J91" s="547"/>
      <c r="K91" s="557">
        <f t="shared" si="12"/>
        <v>0</v>
      </c>
      <c r="L91" s="546"/>
      <c r="M91" s="555">
        <f t="shared" si="13"/>
        <v>0</v>
      </c>
      <c r="N91" s="529">
        <f t="shared" si="14"/>
        <v>5.5933580564631095E-2</v>
      </c>
      <c r="P91" s="118"/>
      <c r="Q91" s="530"/>
      <c r="R91" s="531"/>
      <c r="S91" s="559">
        <f t="shared" si="15"/>
        <v>0</v>
      </c>
    </row>
    <row r="92" spans="1:20" ht="18" customHeight="1">
      <c r="A92" s="1184">
        <v>11</v>
      </c>
      <c r="B92" s="290">
        <v>1</v>
      </c>
      <c r="C92" s="520" t="s">
        <v>162</v>
      </c>
      <c r="D92" s="521"/>
      <c r="E92" s="588">
        <f t="shared" si="11"/>
        <v>164738</v>
      </c>
      <c r="F92" s="522">
        <v>164738</v>
      </c>
      <c r="G92" s="523"/>
      <c r="H92" s="524">
        <f t="shared" si="10"/>
        <v>0</v>
      </c>
      <c r="I92" s="552"/>
      <c r="J92" s="553">
        <v>164738</v>
      </c>
      <c r="K92" s="557">
        <f t="shared" si="12"/>
        <v>0</v>
      </c>
      <c r="L92" s="525"/>
      <c r="M92" s="558">
        <f t="shared" si="13"/>
        <v>0</v>
      </c>
      <c r="N92" s="529">
        <f t="shared" si="14"/>
        <v>9.6926200692741868E-2</v>
      </c>
      <c r="Q92" s="530"/>
      <c r="R92" s="531"/>
      <c r="S92" s="541">
        <f t="shared" si="15"/>
        <v>0</v>
      </c>
    </row>
    <row r="93" spans="1:20" ht="18" customHeight="1">
      <c r="A93" s="1184">
        <v>13</v>
      </c>
      <c r="B93" s="290">
        <v>1</v>
      </c>
      <c r="C93" s="520" t="s">
        <v>163</v>
      </c>
      <c r="D93" s="521"/>
      <c r="E93" s="589">
        <f t="shared" si="11"/>
        <v>19945</v>
      </c>
      <c r="F93" s="544">
        <v>19945</v>
      </c>
      <c r="G93" s="545"/>
      <c r="H93" s="524">
        <f t="shared" si="10"/>
        <v>0</v>
      </c>
      <c r="I93" s="554">
        <v>9945</v>
      </c>
      <c r="J93" s="547">
        <v>10000</v>
      </c>
      <c r="K93" s="527">
        <f t="shared" si="12"/>
        <v>0</v>
      </c>
      <c r="L93" s="554"/>
      <c r="M93" s="548">
        <f t="shared" si="13"/>
        <v>0</v>
      </c>
      <c r="N93" s="529">
        <f t="shared" si="14"/>
        <v>1.1734955340096009E-2</v>
      </c>
      <c r="P93" s="118"/>
      <c r="Q93" s="530"/>
      <c r="R93" s="542" t="s">
        <v>164</v>
      </c>
      <c r="S93" s="560">
        <f t="shared" si="15"/>
        <v>0</v>
      </c>
    </row>
    <row r="94" spans="1:20" ht="18" customHeight="1">
      <c r="B94" s="290"/>
      <c r="C94" s="1688" t="s">
        <v>165</v>
      </c>
      <c r="D94" s="521" t="s">
        <v>166</v>
      </c>
      <c r="E94" s="588">
        <f t="shared" si="11"/>
        <v>0</v>
      </c>
      <c r="F94" s="522"/>
      <c r="G94" s="523"/>
      <c r="H94" s="524" t="str">
        <f t="shared" si="10"/>
        <v/>
      </c>
      <c r="I94" s="525"/>
      <c r="J94" s="553"/>
      <c r="K94" s="557">
        <f t="shared" si="12"/>
        <v>0</v>
      </c>
      <c r="L94" s="525"/>
      <c r="M94" s="558">
        <f t="shared" si="13"/>
        <v>0</v>
      </c>
      <c r="N94" s="529">
        <f t="shared" si="14"/>
        <v>0</v>
      </c>
      <c r="P94" s="102">
        <v>13</v>
      </c>
      <c r="Q94" s="549" t="s">
        <v>167</v>
      </c>
      <c r="R94" s="550"/>
      <c r="S94" s="538">
        <f t="shared" si="15"/>
        <v>19945</v>
      </c>
    </row>
    <row r="95" spans="1:20" ht="18" customHeight="1">
      <c r="B95" s="290"/>
      <c r="C95" s="1688"/>
      <c r="D95" s="521" t="s">
        <v>168</v>
      </c>
      <c r="E95" s="588">
        <f t="shared" si="11"/>
        <v>0</v>
      </c>
      <c r="F95" s="522"/>
      <c r="G95" s="523"/>
      <c r="H95" s="524" t="str">
        <f t="shared" si="10"/>
        <v/>
      </c>
      <c r="I95" s="552"/>
      <c r="J95" s="553"/>
      <c r="K95" s="527">
        <f t="shared" si="12"/>
        <v>0</v>
      </c>
      <c r="L95" s="552"/>
      <c r="M95" s="528">
        <f t="shared" si="13"/>
        <v>0</v>
      </c>
      <c r="N95" s="529">
        <f t="shared" si="14"/>
        <v>0</v>
      </c>
      <c r="Q95" s="561" t="s">
        <v>55</v>
      </c>
      <c r="R95" s="562"/>
      <c r="S95" s="540">
        <f>SUM(S71:S94)</f>
        <v>1699623</v>
      </c>
      <c r="T95" s="102" t="str">
        <f>IF(F98-S95=0,"OK","合計不一致")</f>
        <v>OK</v>
      </c>
    </row>
    <row r="96" spans="1:20" ht="18" customHeight="1">
      <c r="B96" s="290"/>
      <c r="C96" s="1688"/>
      <c r="D96" s="521" t="s">
        <v>169</v>
      </c>
      <c r="E96" s="588">
        <f t="shared" si="11"/>
        <v>19945</v>
      </c>
      <c r="F96" s="522">
        <v>19945</v>
      </c>
      <c r="G96" s="523"/>
      <c r="H96" s="524">
        <f t="shared" si="10"/>
        <v>0</v>
      </c>
      <c r="I96" s="552">
        <v>9945</v>
      </c>
      <c r="J96" s="553">
        <v>10000</v>
      </c>
      <c r="K96" s="527">
        <f t="shared" si="12"/>
        <v>0</v>
      </c>
      <c r="L96" s="552"/>
      <c r="M96" s="528">
        <f t="shared" si="13"/>
        <v>0</v>
      </c>
      <c r="N96" s="529">
        <f t="shared" si="14"/>
        <v>1.1734955340096009E-2</v>
      </c>
      <c r="Q96" s="563"/>
      <c r="R96" s="564" t="s">
        <v>539</v>
      </c>
      <c r="S96" s="565">
        <f>M98</f>
        <v>893538</v>
      </c>
    </row>
    <row r="97" spans="1:19" ht="18" customHeight="1" thickBot="1">
      <c r="A97" s="1183">
        <v>12</v>
      </c>
      <c r="B97" s="290">
        <v>1</v>
      </c>
      <c r="C97" s="566" t="s">
        <v>668</v>
      </c>
      <c r="D97" s="567"/>
      <c r="E97" s="568">
        <v>100397</v>
      </c>
      <c r="F97" s="1180">
        <v>100397</v>
      </c>
      <c r="G97" s="1181"/>
      <c r="H97" s="569">
        <f t="shared" si="10"/>
        <v>0</v>
      </c>
      <c r="I97" s="1163"/>
      <c r="J97" s="1164">
        <f>F97</f>
        <v>100397</v>
      </c>
      <c r="K97" s="570">
        <f t="shared" si="12"/>
        <v>0</v>
      </c>
      <c r="L97" s="571"/>
      <c r="M97" s="572">
        <f t="shared" si="13"/>
        <v>0</v>
      </c>
      <c r="N97" s="573">
        <f t="shared" si="14"/>
        <v>5.9070158499855557E-2</v>
      </c>
    </row>
    <row r="98" spans="1:19" ht="18" customHeight="1" thickTop="1">
      <c r="C98" s="1689" t="s">
        <v>170</v>
      </c>
      <c r="D98" s="1690"/>
      <c r="E98" s="574">
        <f>SUMIF($B71:$B97,"1",E71:E97)</f>
        <v>1717152</v>
      </c>
      <c r="F98" s="574">
        <f>SUMIF($B$71:$B$97,"1",F71:F97)</f>
        <v>1699623</v>
      </c>
      <c r="G98" s="575">
        <f>SUMIF($B$71:$B$97,"1",G71:G97)</f>
        <v>0</v>
      </c>
      <c r="H98" s="576">
        <f t="shared" si="10"/>
        <v>-1.0208181919830084E-2</v>
      </c>
      <c r="I98" s="577">
        <f>SUMIF($B$71:$B$97,"1",I71:I97)</f>
        <v>255309</v>
      </c>
      <c r="J98" s="578">
        <f>SUMIF($B$71:$B$97,"1",J71:J97)</f>
        <v>370135</v>
      </c>
      <c r="K98" s="579">
        <f>SUMIF($B$71:$B$97,"1",K71:K97)</f>
        <v>1074179</v>
      </c>
      <c r="L98" s="577">
        <f>SUMIF($B$71:$B$97,"1",L71:L97)</f>
        <v>180641</v>
      </c>
      <c r="M98" s="578">
        <f>SUMIF($B$71:$B$97,"1",M71:M97)</f>
        <v>893538</v>
      </c>
      <c r="N98" s="592">
        <f t="shared" si="14"/>
        <v>1</v>
      </c>
    </row>
    <row r="99" spans="1:19" ht="18" customHeight="1" thickBot="1">
      <c r="C99" s="1691" t="s">
        <v>171</v>
      </c>
      <c r="D99" s="1692"/>
      <c r="E99" s="581"/>
      <c r="F99" s="582"/>
      <c r="G99" s="583"/>
      <c r="H99" s="584"/>
      <c r="I99" s="585">
        <f>IF($F98&gt;0,(I98/$F98),"")</f>
        <v>0.15021507710827636</v>
      </c>
      <c r="J99" s="576">
        <f>IF($F98&gt;0,(J98/$F98),"")</f>
        <v>0.21777476534502063</v>
      </c>
      <c r="K99" s="580">
        <f>IF($F98&gt;0,(K98/$F98),"")</f>
        <v>0.63201015754670298</v>
      </c>
      <c r="L99" s="585">
        <f>IF($F98&gt;0,(L98/$F98),"")</f>
        <v>0.10628298157885602</v>
      </c>
      <c r="M99" s="576">
        <f>IF($F98&gt;0,(M98/$F98),"")</f>
        <v>0.52572717596784702</v>
      </c>
      <c r="N99" s="591"/>
    </row>
    <row r="100" spans="1:19" ht="20.100000000000001" customHeight="1" thickBot="1">
      <c r="C100" s="98" t="s">
        <v>775</v>
      </c>
      <c r="D100" s="96"/>
      <c r="F100" s="96"/>
      <c r="G100" s="96"/>
      <c r="H100" s="96"/>
      <c r="I100" s="96"/>
      <c r="J100" s="96"/>
      <c r="K100" s="99"/>
      <c r="L100" s="100"/>
      <c r="M100" s="1682" t="s">
        <v>111</v>
      </c>
      <c r="N100" s="1683"/>
    </row>
    <row r="101" spans="1:19" ht="13.5" customHeight="1">
      <c r="C101" s="96"/>
      <c r="D101" s="96"/>
      <c r="E101" s="96"/>
      <c r="F101" s="96"/>
      <c r="G101" s="96"/>
      <c r="H101" s="96"/>
      <c r="I101" s="96"/>
      <c r="J101" s="96"/>
      <c r="K101" s="96"/>
      <c r="L101" s="96"/>
      <c r="M101" s="1018" t="s">
        <v>377</v>
      </c>
      <c r="N101" s="1017"/>
    </row>
    <row r="102" spans="1:19">
      <c r="C102" s="1686" t="s">
        <v>514</v>
      </c>
      <c r="D102" s="1693"/>
      <c r="E102" s="1696" t="s">
        <v>115</v>
      </c>
      <c r="F102" s="498" t="s">
        <v>20</v>
      </c>
      <c r="G102" s="499"/>
      <c r="H102" s="500"/>
      <c r="I102" s="1686" t="s">
        <v>116</v>
      </c>
      <c r="J102" s="1698"/>
      <c r="K102" s="1699" t="s">
        <v>117</v>
      </c>
      <c r="L102" s="1686" t="s">
        <v>118</v>
      </c>
      <c r="M102" s="1687"/>
      <c r="N102" s="1684" t="s">
        <v>119</v>
      </c>
    </row>
    <row r="103" spans="1:19" ht="24">
      <c r="C103" s="1694"/>
      <c r="D103" s="1695"/>
      <c r="E103" s="1697"/>
      <c r="F103" s="501" t="s">
        <v>120</v>
      </c>
      <c r="G103" s="502" t="s">
        <v>122</v>
      </c>
      <c r="H103" s="503" t="s">
        <v>123</v>
      </c>
      <c r="I103" s="504" t="s">
        <v>124</v>
      </c>
      <c r="J103" s="505" t="s">
        <v>125</v>
      </c>
      <c r="K103" s="1700"/>
      <c r="L103" s="504" t="s">
        <v>124</v>
      </c>
      <c r="M103" s="505" t="s">
        <v>125</v>
      </c>
      <c r="N103" s="1685"/>
      <c r="Q103" s="102" t="s">
        <v>126</v>
      </c>
    </row>
    <row r="104" spans="1:19" ht="18" customHeight="1">
      <c r="A104" s="1184">
        <v>1</v>
      </c>
      <c r="B104" s="290">
        <v>1</v>
      </c>
      <c r="C104" s="506" t="s">
        <v>127</v>
      </c>
      <c r="D104" s="507"/>
      <c r="E104" s="587">
        <f>F71</f>
        <v>199861</v>
      </c>
      <c r="F104" s="509">
        <v>194065</v>
      </c>
      <c r="G104" s="510"/>
      <c r="H104" s="511">
        <f t="shared" ref="H104:H131" si="16">IF(E104&gt;0,(F104/E104)-1,"")</f>
        <v>-2.9000155107799963E-2</v>
      </c>
      <c r="I104" s="512"/>
      <c r="J104" s="513"/>
      <c r="K104" s="514">
        <f>F104-I104-J104</f>
        <v>194065</v>
      </c>
      <c r="L104" s="512"/>
      <c r="M104" s="515">
        <f>K104-L104</f>
        <v>194065</v>
      </c>
      <c r="N104" s="516">
        <f>IF(F$131&gt;0,(F104/F$131),"")</f>
        <v>0.11442781669378994</v>
      </c>
      <c r="P104" s="118">
        <v>1</v>
      </c>
      <c r="Q104" s="517" t="s">
        <v>128</v>
      </c>
      <c r="R104" s="518"/>
      <c r="S104" s="538">
        <f>SUMIF($A$104:$A$130,P104,$F$104:$F$130)</f>
        <v>194065</v>
      </c>
    </row>
    <row r="105" spans="1:19" ht="18" customHeight="1">
      <c r="A105" s="1183">
        <v>2</v>
      </c>
      <c r="B105" s="290">
        <v>1</v>
      </c>
      <c r="C105" s="520" t="s">
        <v>129</v>
      </c>
      <c r="D105" s="521"/>
      <c r="E105" s="588">
        <f t="shared" ref="E105:E129" si="17">F72</f>
        <v>17534</v>
      </c>
      <c r="F105" s="522">
        <v>17534</v>
      </c>
      <c r="G105" s="523"/>
      <c r="H105" s="524">
        <f t="shared" si="16"/>
        <v>0</v>
      </c>
      <c r="I105" s="525"/>
      <c r="J105" s="526"/>
      <c r="K105" s="527">
        <f t="shared" ref="K105:K130" si="18">F105-I105-J105</f>
        <v>17534</v>
      </c>
      <c r="L105" s="525"/>
      <c r="M105" s="528">
        <f t="shared" ref="M105:M130" si="19">K105-L105</f>
        <v>17534</v>
      </c>
      <c r="N105" s="529">
        <f t="shared" ref="N105:N131" si="20">IF(F$131&gt;0,(F105/F$131),"")</f>
        <v>1.0338687233189462E-2</v>
      </c>
      <c r="Q105" s="530"/>
      <c r="R105" s="531" t="s">
        <v>130</v>
      </c>
      <c r="S105" s="532">
        <f t="shared" ref="S105:S127" si="21">SUMIF($A$104:$A$130,P105,$F$104:$F$130)</f>
        <v>0</v>
      </c>
    </row>
    <row r="106" spans="1:19" ht="18" customHeight="1">
      <c r="A106" s="1183">
        <v>3</v>
      </c>
      <c r="B106" s="290">
        <v>1</v>
      </c>
      <c r="C106" s="520" t="s">
        <v>131</v>
      </c>
      <c r="D106" s="521"/>
      <c r="E106" s="588">
        <f t="shared" si="17"/>
        <v>143</v>
      </c>
      <c r="F106" s="522">
        <v>143</v>
      </c>
      <c r="G106" s="523"/>
      <c r="H106" s="524">
        <f t="shared" si="16"/>
        <v>0</v>
      </c>
      <c r="I106" s="525"/>
      <c r="J106" s="526"/>
      <c r="K106" s="527">
        <f t="shared" si="18"/>
        <v>143</v>
      </c>
      <c r="L106" s="525"/>
      <c r="M106" s="528">
        <f t="shared" si="19"/>
        <v>143</v>
      </c>
      <c r="N106" s="529">
        <f t="shared" si="20"/>
        <v>8.4318026368546427E-5</v>
      </c>
      <c r="Q106" s="530"/>
      <c r="R106" s="531" t="s">
        <v>132</v>
      </c>
      <c r="S106" s="532">
        <f t="shared" si="21"/>
        <v>0</v>
      </c>
    </row>
    <row r="107" spans="1:19" ht="18" customHeight="1">
      <c r="A107" s="1183">
        <v>3</v>
      </c>
      <c r="B107" s="290">
        <v>1</v>
      </c>
      <c r="C107" s="520" t="s">
        <v>133</v>
      </c>
      <c r="D107" s="521"/>
      <c r="E107" s="588">
        <f t="shared" si="17"/>
        <v>449</v>
      </c>
      <c r="F107" s="522">
        <v>449</v>
      </c>
      <c r="G107" s="523"/>
      <c r="H107" s="524">
        <f t="shared" si="16"/>
        <v>0</v>
      </c>
      <c r="I107" s="525"/>
      <c r="J107" s="526"/>
      <c r="K107" s="527">
        <f t="shared" si="18"/>
        <v>449</v>
      </c>
      <c r="L107" s="525"/>
      <c r="M107" s="528">
        <f t="shared" si="19"/>
        <v>449</v>
      </c>
      <c r="N107" s="529">
        <f t="shared" si="20"/>
        <v>2.6474681006627513E-4</v>
      </c>
      <c r="Q107" s="533"/>
      <c r="R107" s="534" t="s">
        <v>507</v>
      </c>
      <c r="S107" s="535">
        <f t="shared" si="21"/>
        <v>0</v>
      </c>
    </row>
    <row r="108" spans="1:19" ht="18" customHeight="1">
      <c r="A108" s="1183">
        <v>3</v>
      </c>
      <c r="B108" s="290">
        <v>1</v>
      </c>
      <c r="C108" s="520" t="s">
        <v>134</v>
      </c>
      <c r="D108" s="521"/>
      <c r="E108" s="588">
        <f t="shared" si="17"/>
        <v>345</v>
      </c>
      <c r="F108" s="522">
        <v>345</v>
      </c>
      <c r="G108" s="523"/>
      <c r="H108" s="524">
        <f t="shared" si="16"/>
        <v>0</v>
      </c>
      <c r="I108" s="525"/>
      <c r="J108" s="526"/>
      <c r="K108" s="527">
        <f t="shared" si="18"/>
        <v>345</v>
      </c>
      <c r="L108" s="525"/>
      <c r="M108" s="528">
        <f t="shared" si="19"/>
        <v>345</v>
      </c>
      <c r="N108" s="529">
        <f t="shared" si="20"/>
        <v>2.0342460907096866E-4</v>
      </c>
      <c r="P108" s="102">
        <v>2</v>
      </c>
      <c r="Q108" s="536" t="s">
        <v>135</v>
      </c>
      <c r="R108" s="537"/>
      <c r="S108" s="538">
        <f t="shared" si="21"/>
        <v>17534</v>
      </c>
    </row>
    <row r="109" spans="1:19" ht="18" customHeight="1">
      <c r="A109" s="1183">
        <v>3</v>
      </c>
      <c r="B109" s="290">
        <v>1</v>
      </c>
      <c r="C109" s="520" t="s">
        <v>136</v>
      </c>
      <c r="D109" s="521"/>
      <c r="E109" s="588">
        <f t="shared" si="17"/>
        <v>20280</v>
      </c>
      <c r="F109" s="522">
        <v>20280</v>
      </c>
      <c r="G109" s="523"/>
      <c r="H109" s="524">
        <f t="shared" si="16"/>
        <v>0</v>
      </c>
      <c r="I109" s="525"/>
      <c r="J109" s="526"/>
      <c r="K109" s="527">
        <f t="shared" si="18"/>
        <v>20280</v>
      </c>
      <c r="L109" s="525"/>
      <c r="M109" s="528">
        <f t="shared" si="19"/>
        <v>20280</v>
      </c>
      <c r="N109" s="529">
        <f t="shared" si="20"/>
        <v>1.1957829194084765E-2</v>
      </c>
      <c r="P109" s="102">
        <v>3</v>
      </c>
      <c r="Q109" s="536" t="s">
        <v>137</v>
      </c>
      <c r="R109" s="537"/>
      <c r="S109" s="538">
        <f t="shared" si="21"/>
        <v>23811</v>
      </c>
    </row>
    <row r="110" spans="1:19" ht="18" customHeight="1">
      <c r="A110" s="1183">
        <v>3</v>
      </c>
      <c r="B110" s="290">
        <v>1</v>
      </c>
      <c r="C110" s="520" t="s">
        <v>138</v>
      </c>
      <c r="D110" s="521"/>
      <c r="E110" s="588">
        <f t="shared" si="17"/>
        <v>0</v>
      </c>
      <c r="F110" s="522"/>
      <c r="G110" s="523"/>
      <c r="H110" s="524" t="str">
        <f t="shared" si="16"/>
        <v/>
      </c>
      <c r="I110" s="525"/>
      <c r="J110" s="526"/>
      <c r="K110" s="527">
        <f t="shared" si="18"/>
        <v>0</v>
      </c>
      <c r="L110" s="525"/>
      <c r="M110" s="528">
        <f t="shared" si="19"/>
        <v>0</v>
      </c>
      <c r="N110" s="529">
        <f t="shared" si="20"/>
        <v>0</v>
      </c>
      <c r="P110" s="102">
        <v>4</v>
      </c>
      <c r="Q110" s="536" t="s">
        <v>139</v>
      </c>
      <c r="R110" s="537"/>
      <c r="S110" s="538">
        <f t="shared" si="21"/>
        <v>159</v>
      </c>
    </row>
    <row r="111" spans="1:19" ht="18" customHeight="1">
      <c r="A111" s="1183">
        <v>3</v>
      </c>
      <c r="B111" s="290">
        <v>1</v>
      </c>
      <c r="C111" s="520" t="s">
        <v>140</v>
      </c>
      <c r="D111" s="521"/>
      <c r="E111" s="588">
        <f t="shared" si="17"/>
        <v>0</v>
      </c>
      <c r="F111" s="522"/>
      <c r="G111" s="523"/>
      <c r="H111" s="524" t="str">
        <f t="shared" si="16"/>
        <v/>
      </c>
      <c r="I111" s="525"/>
      <c r="J111" s="526"/>
      <c r="K111" s="527">
        <f t="shared" si="18"/>
        <v>0</v>
      </c>
      <c r="L111" s="525"/>
      <c r="M111" s="528">
        <f t="shared" si="19"/>
        <v>0</v>
      </c>
      <c r="N111" s="529">
        <f t="shared" si="20"/>
        <v>0</v>
      </c>
      <c r="P111" s="102">
        <v>5</v>
      </c>
      <c r="Q111" s="530" t="s">
        <v>141</v>
      </c>
      <c r="R111" s="539"/>
      <c r="S111" s="540">
        <f t="shared" si="21"/>
        <v>713046</v>
      </c>
    </row>
    <row r="112" spans="1:19" ht="18" customHeight="1">
      <c r="A112" s="1183">
        <v>3</v>
      </c>
      <c r="B112" s="290">
        <v>1</v>
      </c>
      <c r="C112" s="520" t="s">
        <v>664</v>
      </c>
      <c r="D112" s="521"/>
      <c r="E112" s="588">
        <f t="shared" si="17"/>
        <v>2594</v>
      </c>
      <c r="F112" s="522">
        <v>2594</v>
      </c>
      <c r="G112" s="523"/>
      <c r="H112" s="524">
        <f t="shared" si="16"/>
        <v>0</v>
      </c>
      <c r="I112" s="525"/>
      <c r="J112" s="526"/>
      <c r="K112" s="527">
        <f t="shared" si="18"/>
        <v>2594</v>
      </c>
      <c r="L112" s="525"/>
      <c r="M112" s="528">
        <f t="shared" si="19"/>
        <v>2594</v>
      </c>
      <c r="N112" s="529">
        <f t="shared" si="20"/>
        <v>1.5295172055944716E-3</v>
      </c>
      <c r="Q112" s="530"/>
      <c r="R112" s="531" t="s">
        <v>525</v>
      </c>
      <c r="S112" s="541">
        <f t="shared" si="21"/>
        <v>0</v>
      </c>
    </row>
    <row r="113" spans="1:20" ht="18" customHeight="1">
      <c r="A113" s="1183">
        <v>4</v>
      </c>
      <c r="B113" s="290">
        <v>1</v>
      </c>
      <c r="C113" s="520" t="s">
        <v>172</v>
      </c>
      <c r="D113" s="521"/>
      <c r="E113" s="588">
        <f t="shared" si="17"/>
        <v>159</v>
      </c>
      <c r="F113" s="522">
        <v>159</v>
      </c>
      <c r="G113" s="523"/>
      <c r="H113" s="524">
        <f t="shared" si="16"/>
        <v>0</v>
      </c>
      <c r="I113" s="525"/>
      <c r="J113" s="526"/>
      <c r="K113" s="527">
        <f t="shared" si="18"/>
        <v>159</v>
      </c>
      <c r="L113" s="525"/>
      <c r="M113" s="528">
        <f t="shared" si="19"/>
        <v>159</v>
      </c>
      <c r="N113" s="529">
        <f t="shared" si="20"/>
        <v>9.3752211137055125E-5</v>
      </c>
      <c r="Q113" s="530"/>
      <c r="R113" s="542" t="s">
        <v>526</v>
      </c>
      <c r="S113" s="543">
        <f t="shared" si="21"/>
        <v>0</v>
      </c>
    </row>
    <row r="114" spans="1:20" ht="18" customHeight="1">
      <c r="A114" s="1184">
        <v>5</v>
      </c>
      <c r="B114" s="290">
        <v>1</v>
      </c>
      <c r="C114" s="520" t="s">
        <v>173</v>
      </c>
      <c r="D114" s="521"/>
      <c r="E114" s="589">
        <f t="shared" si="17"/>
        <v>710913</v>
      </c>
      <c r="F114" s="544">
        <v>713046</v>
      </c>
      <c r="G114" s="545"/>
      <c r="H114" s="524">
        <f t="shared" si="16"/>
        <v>3.0003671335310234E-3</v>
      </c>
      <c r="I114" s="546"/>
      <c r="J114" s="547">
        <v>95000</v>
      </c>
      <c r="K114" s="527">
        <f t="shared" si="18"/>
        <v>618046</v>
      </c>
      <c r="L114" s="546"/>
      <c r="M114" s="548">
        <f t="shared" si="19"/>
        <v>618046</v>
      </c>
      <c r="N114" s="529">
        <f t="shared" si="20"/>
        <v>0.42043798202787802</v>
      </c>
      <c r="P114" s="118">
        <v>6</v>
      </c>
      <c r="Q114" s="549" t="s">
        <v>174</v>
      </c>
      <c r="R114" s="550"/>
      <c r="S114" s="551">
        <f t="shared" si="21"/>
        <v>44124</v>
      </c>
    </row>
    <row r="115" spans="1:20" ht="18" customHeight="1">
      <c r="A115" s="1183">
        <v>3</v>
      </c>
      <c r="B115" s="290">
        <v>1</v>
      </c>
      <c r="C115" s="520" t="s">
        <v>144</v>
      </c>
      <c r="D115" s="521"/>
      <c r="E115" s="588">
        <f t="shared" si="17"/>
        <v>0</v>
      </c>
      <c r="F115" s="522"/>
      <c r="G115" s="523"/>
      <c r="H115" s="524" t="str">
        <f t="shared" si="16"/>
        <v/>
      </c>
      <c r="I115" s="525"/>
      <c r="J115" s="526"/>
      <c r="K115" s="527">
        <f t="shared" si="18"/>
        <v>0</v>
      </c>
      <c r="L115" s="525"/>
      <c r="M115" s="528">
        <f t="shared" si="19"/>
        <v>0</v>
      </c>
      <c r="N115" s="529">
        <f t="shared" si="20"/>
        <v>0</v>
      </c>
      <c r="P115" s="102">
        <v>7</v>
      </c>
      <c r="Q115" s="536" t="s">
        <v>145</v>
      </c>
      <c r="R115" s="537"/>
      <c r="S115" s="538">
        <f t="shared" si="21"/>
        <v>23314</v>
      </c>
    </row>
    <row r="116" spans="1:20" ht="18" customHeight="1">
      <c r="A116" s="1183">
        <v>6</v>
      </c>
      <c r="B116" s="290">
        <v>1</v>
      </c>
      <c r="C116" s="520" t="s">
        <v>175</v>
      </c>
      <c r="D116" s="521"/>
      <c r="E116" s="588">
        <f t="shared" si="17"/>
        <v>2114</v>
      </c>
      <c r="F116" s="522">
        <v>2114</v>
      </c>
      <c r="G116" s="523"/>
      <c r="H116" s="524">
        <f t="shared" si="16"/>
        <v>0</v>
      </c>
      <c r="I116" s="552">
        <v>760</v>
      </c>
      <c r="J116" s="553"/>
      <c r="K116" s="527">
        <f t="shared" si="18"/>
        <v>1354</v>
      </c>
      <c r="L116" s="552">
        <v>1354</v>
      </c>
      <c r="M116" s="528">
        <f t="shared" si="19"/>
        <v>0</v>
      </c>
      <c r="N116" s="529">
        <f t="shared" si="20"/>
        <v>1.2464916625392107E-3</v>
      </c>
      <c r="P116" s="102">
        <v>8</v>
      </c>
      <c r="Q116" s="530" t="s">
        <v>147</v>
      </c>
      <c r="R116" s="539"/>
      <c r="S116" s="540">
        <f t="shared" si="21"/>
        <v>261071</v>
      </c>
    </row>
    <row r="117" spans="1:20" ht="18" customHeight="1">
      <c r="A117" s="1183">
        <v>7</v>
      </c>
      <c r="B117" s="290">
        <v>1</v>
      </c>
      <c r="C117" s="520" t="s">
        <v>148</v>
      </c>
      <c r="D117" s="521"/>
      <c r="E117" s="588">
        <f t="shared" si="17"/>
        <v>22570</v>
      </c>
      <c r="F117" s="522">
        <v>22570</v>
      </c>
      <c r="G117" s="523"/>
      <c r="H117" s="524">
        <f t="shared" si="16"/>
        <v>0</v>
      </c>
      <c r="I117" s="552"/>
      <c r="J117" s="553"/>
      <c r="K117" s="527">
        <f t="shared" si="18"/>
        <v>22570</v>
      </c>
      <c r="L117" s="552">
        <v>20000</v>
      </c>
      <c r="M117" s="528">
        <f t="shared" si="19"/>
        <v>2570</v>
      </c>
      <c r="N117" s="529">
        <f t="shared" si="20"/>
        <v>1.3308096889077572E-2</v>
      </c>
      <c r="Q117" s="530"/>
      <c r="R117" s="531" t="s">
        <v>149</v>
      </c>
      <c r="S117" s="541">
        <f t="shared" si="21"/>
        <v>0</v>
      </c>
    </row>
    <row r="118" spans="1:20" ht="18" customHeight="1">
      <c r="A118" s="1183">
        <v>7</v>
      </c>
      <c r="B118" s="290">
        <v>1</v>
      </c>
      <c r="C118" s="520" t="s">
        <v>150</v>
      </c>
      <c r="D118" s="521"/>
      <c r="E118" s="588">
        <f t="shared" si="17"/>
        <v>744</v>
      </c>
      <c r="F118" s="522">
        <v>744</v>
      </c>
      <c r="G118" s="523"/>
      <c r="H118" s="524">
        <f t="shared" si="16"/>
        <v>0</v>
      </c>
      <c r="I118" s="552"/>
      <c r="J118" s="553"/>
      <c r="K118" s="527">
        <f t="shared" si="18"/>
        <v>744</v>
      </c>
      <c r="L118" s="552">
        <v>744</v>
      </c>
      <c r="M118" s="528">
        <f t="shared" si="19"/>
        <v>0</v>
      </c>
      <c r="N118" s="529">
        <f t="shared" si="20"/>
        <v>4.3868959173565416E-4</v>
      </c>
      <c r="Q118" s="530"/>
      <c r="R118" s="542" t="s">
        <v>151</v>
      </c>
      <c r="S118" s="543">
        <f t="shared" si="21"/>
        <v>0</v>
      </c>
    </row>
    <row r="119" spans="1:20" ht="18" customHeight="1">
      <c r="A119" s="1184">
        <v>8</v>
      </c>
      <c r="B119" s="290">
        <v>1</v>
      </c>
      <c r="C119" s="520" t="s">
        <v>152</v>
      </c>
      <c r="D119" s="521"/>
      <c r="E119" s="589">
        <f t="shared" si="17"/>
        <v>87983</v>
      </c>
      <c r="F119" s="544">
        <v>87983</v>
      </c>
      <c r="G119" s="545"/>
      <c r="H119" s="524">
        <f t="shared" si="16"/>
        <v>0</v>
      </c>
      <c r="I119" s="554">
        <v>58332</v>
      </c>
      <c r="J119" s="547"/>
      <c r="K119" s="527">
        <f t="shared" si="18"/>
        <v>29651</v>
      </c>
      <c r="L119" s="554">
        <v>29651</v>
      </c>
      <c r="M119" s="555">
        <f t="shared" si="19"/>
        <v>0</v>
      </c>
      <c r="N119" s="529">
        <f t="shared" si="20"/>
        <v>5.1877992405481264E-2</v>
      </c>
      <c r="P119" s="118">
        <v>9</v>
      </c>
      <c r="Q119" s="549" t="s">
        <v>153</v>
      </c>
      <c r="R119" s="550"/>
      <c r="S119" s="551">
        <f t="shared" si="21"/>
        <v>38690</v>
      </c>
    </row>
    <row r="120" spans="1:20" ht="18" customHeight="1">
      <c r="A120" s="1183">
        <v>13</v>
      </c>
      <c r="B120" s="290">
        <v>1</v>
      </c>
      <c r="C120" s="397" t="s">
        <v>154</v>
      </c>
      <c r="D120" s="521"/>
      <c r="E120" s="588">
        <f t="shared" si="17"/>
        <v>0</v>
      </c>
      <c r="F120" s="522"/>
      <c r="G120" s="523"/>
      <c r="H120" s="524" t="str">
        <f t="shared" si="16"/>
        <v/>
      </c>
      <c r="I120" s="525"/>
      <c r="J120" s="526"/>
      <c r="K120" s="527">
        <f t="shared" si="18"/>
        <v>0</v>
      </c>
      <c r="L120" s="525"/>
      <c r="M120" s="528">
        <f t="shared" si="19"/>
        <v>0</v>
      </c>
      <c r="N120" s="529">
        <f t="shared" si="20"/>
        <v>0</v>
      </c>
      <c r="P120" s="102">
        <v>10</v>
      </c>
      <c r="Q120" s="536" t="s">
        <v>155</v>
      </c>
      <c r="R120" s="537"/>
      <c r="S120" s="538">
        <f t="shared" si="21"/>
        <v>95066</v>
      </c>
    </row>
    <row r="121" spans="1:20" ht="18" customHeight="1">
      <c r="A121" s="1184">
        <v>8</v>
      </c>
      <c r="B121" s="290">
        <v>1</v>
      </c>
      <c r="C121" s="520" t="s">
        <v>156</v>
      </c>
      <c r="D121" s="521"/>
      <c r="E121" s="589">
        <f t="shared" si="17"/>
        <v>173088</v>
      </c>
      <c r="F121" s="544">
        <v>173088</v>
      </c>
      <c r="G121" s="545"/>
      <c r="H121" s="524">
        <f t="shared" si="16"/>
        <v>0</v>
      </c>
      <c r="I121" s="554">
        <v>44196</v>
      </c>
      <c r="J121" s="547"/>
      <c r="K121" s="527">
        <f t="shared" si="18"/>
        <v>128892</v>
      </c>
      <c r="L121" s="554">
        <v>128892</v>
      </c>
      <c r="M121" s="555">
        <f t="shared" si="19"/>
        <v>0</v>
      </c>
      <c r="N121" s="529">
        <f t="shared" si="20"/>
        <v>0.10205901082572702</v>
      </c>
      <c r="P121" s="118">
        <v>11</v>
      </c>
      <c r="Q121" s="549" t="s">
        <v>157</v>
      </c>
      <c r="R121" s="550"/>
      <c r="S121" s="551">
        <f t="shared" si="21"/>
        <v>164738</v>
      </c>
    </row>
    <row r="122" spans="1:20" ht="18" customHeight="1">
      <c r="A122" s="1183">
        <v>9</v>
      </c>
      <c r="B122" s="290">
        <v>1</v>
      </c>
      <c r="C122" s="520" t="s">
        <v>158</v>
      </c>
      <c r="D122" s="521"/>
      <c r="E122" s="590">
        <f t="shared" si="17"/>
        <v>38690</v>
      </c>
      <c r="F122" s="522">
        <v>38690</v>
      </c>
      <c r="G122" s="523"/>
      <c r="H122" s="524">
        <f t="shared" si="16"/>
        <v>0</v>
      </c>
      <c r="I122" s="552">
        <v>5000</v>
      </c>
      <c r="J122" s="553"/>
      <c r="K122" s="527">
        <f t="shared" si="18"/>
        <v>33690</v>
      </c>
      <c r="L122" s="552"/>
      <c r="M122" s="528">
        <f t="shared" si="19"/>
        <v>33690</v>
      </c>
      <c r="N122" s="529">
        <f t="shared" si="20"/>
        <v>2.2813038043350078E-2</v>
      </c>
      <c r="P122" s="102">
        <v>12</v>
      </c>
      <c r="Q122" s="530" t="s">
        <v>159</v>
      </c>
      <c r="R122" s="539"/>
      <c r="S122" s="540">
        <f t="shared" si="21"/>
        <v>100397</v>
      </c>
    </row>
    <row r="123" spans="1:20" ht="18" customHeight="1">
      <c r="A123" s="1184">
        <v>6</v>
      </c>
      <c r="B123" s="290">
        <v>1</v>
      </c>
      <c r="C123" s="520" t="s">
        <v>160</v>
      </c>
      <c r="D123" s="521"/>
      <c r="E123" s="590">
        <f t="shared" si="17"/>
        <v>42010</v>
      </c>
      <c r="F123" s="522">
        <v>42010</v>
      </c>
      <c r="G123" s="523"/>
      <c r="H123" s="524">
        <f t="shared" si="16"/>
        <v>0</v>
      </c>
      <c r="I123" s="552">
        <v>42010</v>
      </c>
      <c r="J123" s="553"/>
      <c r="K123" s="557">
        <f t="shared" si="18"/>
        <v>0</v>
      </c>
      <c r="L123" s="525"/>
      <c r="M123" s="558">
        <f t="shared" si="19"/>
        <v>0</v>
      </c>
      <c r="N123" s="529">
        <f t="shared" si="20"/>
        <v>2.4770631382815631E-2</v>
      </c>
      <c r="Q123" s="530"/>
      <c r="R123" s="531"/>
      <c r="S123" s="541">
        <f t="shared" si="21"/>
        <v>0</v>
      </c>
    </row>
    <row r="124" spans="1:20" ht="18" customHeight="1">
      <c r="A124" s="1184">
        <v>10</v>
      </c>
      <c r="B124" s="290">
        <v>1</v>
      </c>
      <c r="C124" s="520" t="s">
        <v>161</v>
      </c>
      <c r="D124" s="521"/>
      <c r="E124" s="589">
        <f t="shared" si="17"/>
        <v>95066</v>
      </c>
      <c r="F124" s="544">
        <v>95066</v>
      </c>
      <c r="G124" s="545"/>
      <c r="H124" s="524">
        <f t="shared" si="16"/>
        <v>0</v>
      </c>
      <c r="I124" s="554">
        <v>95066</v>
      </c>
      <c r="J124" s="547"/>
      <c r="K124" s="557">
        <f t="shared" si="18"/>
        <v>0</v>
      </c>
      <c r="L124" s="546"/>
      <c r="M124" s="555">
        <f t="shared" si="19"/>
        <v>0</v>
      </c>
      <c r="N124" s="529">
        <f t="shared" si="20"/>
        <v>5.6054388075190455E-2</v>
      </c>
      <c r="P124" s="118"/>
      <c r="Q124" s="530"/>
      <c r="R124" s="531"/>
      <c r="S124" s="559">
        <f t="shared" si="21"/>
        <v>0</v>
      </c>
    </row>
    <row r="125" spans="1:20" ht="18" customHeight="1">
      <c r="A125" s="1184">
        <v>11</v>
      </c>
      <c r="B125" s="290">
        <v>1</v>
      </c>
      <c r="C125" s="520" t="s">
        <v>162</v>
      </c>
      <c r="D125" s="521"/>
      <c r="E125" s="588">
        <f t="shared" si="17"/>
        <v>164738</v>
      </c>
      <c r="F125" s="522">
        <v>164738</v>
      </c>
      <c r="G125" s="523"/>
      <c r="H125" s="524">
        <f t="shared" si="16"/>
        <v>0</v>
      </c>
      <c r="I125" s="552"/>
      <c r="J125" s="553">
        <v>164738</v>
      </c>
      <c r="K125" s="557">
        <f t="shared" si="18"/>
        <v>0</v>
      </c>
      <c r="L125" s="525"/>
      <c r="M125" s="558">
        <f t="shared" si="19"/>
        <v>0</v>
      </c>
      <c r="N125" s="529">
        <f t="shared" si="20"/>
        <v>9.713554564966155E-2</v>
      </c>
      <c r="Q125" s="530"/>
      <c r="R125" s="531"/>
      <c r="S125" s="541">
        <f t="shared" si="21"/>
        <v>0</v>
      </c>
    </row>
    <row r="126" spans="1:20" ht="18" customHeight="1">
      <c r="A126" s="1184">
        <v>13</v>
      </c>
      <c r="B126" s="290">
        <v>1</v>
      </c>
      <c r="C126" s="520" t="s">
        <v>163</v>
      </c>
      <c r="D126" s="521"/>
      <c r="E126" s="589">
        <f t="shared" si="17"/>
        <v>19945</v>
      </c>
      <c r="F126" s="544">
        <v>19945</v>
      </c>
      <c r="G126" s="545"/>
      <c r="H126" s="524">
        <f t="shared" si="16"/>
        <v>0</v>
      </c>
      <c r="I126" s="554">
        <v>9945</v>
      </c>
      <c r="J126" s="547">
        <v>10000</v>
      </c>
      <c r="K126" s="527">
        <f t="shared" si="18"/>
        <v>0</v>
      </c>
      <c r="L126" s="554"/>
      <c r="M126" s="548">
        <f t="shared" si="19"/>
        <v>0</v>
      </c>
      <c r="N126" s="529">
        <f t="shared" si="20"/>
        <v>1.1760300950494115E-2</v>
      </c>
      <c r="P126" s="118"/>
      <c r="Q126" s="530"/>
      <c r="R126" s="542" t="s">
        <v>164</v>
      </c>
      <c r="S126" s="560">
        <f t="shared" si="21"/>
        <v>0</v>
      </c>
    </row>
    <row r="127" spans="1:20" ht="18" customHeight="1">
      <c r="B127" s="290"/>
      <c r="C127" s="1688" t="s">
        <v>165</v>
      </c>
      <c r="D127" s="521" t="s">
        <v>166</v>
      </c>
      <c r="E127" s="588">
        <f t="shared" si="17"/>
        <v>0</v>
      </c>
      <c r="F127" s="522"/>
      <c r="G127" s="523"/>
      <c r="H127" s="524" t="str">
        <f t="shared" si="16"/>
        <v/>
      </c>
      <c r="I127" s="525"/>
      <c r="J127" s="553"/>
      <c r="K127" s="557">
        <f t="shared" si="18"/>
        <v>0</v>
      </c>
      <c r="L127" s="525"/>
      <c r="M127" s="558">
        <f t="shared" si="19"/>
        <v>0</v>
      </c>
      <c r="N127" s="529">
        <f t="shared" si="20"/>
        <v>0</v>
      </c>
      <c r="P127" s="102">
        <v>13</v>
      </c>
      <c r="Q127" s="549" t="s">
        <v>167</v>
      </c>
      <c r="R127" s="550"/>
      <c r="S127" s="538">
        <f t="shared" si="21"/>
        <v>19945</v>
      </c>
    </row>
    <row r="128" spans="1:20" ht="18" customHeight="1">
      <c r="B128" s="290"/>
      <c r="C128" s="1688"/>
      <c r="D128" s="521" t="s">
        <v>168</v>
      </c>
      <c r="E128" s="588">
        <f t="shared" si="17"/>
        <v>0</v>
      </c>
      <c r="F128" s="522"/>
      <c r="G128" s="523"/>
      <c r="H128" s="524" t="str">
        <f t="shared" si="16"/>
        <v/>
      </c>
      <c r="I128" s="552"/>
      <c r="J128" s="553"/>
      <c r="K128" s="527">
        <f t="shared" si="18"/>
        <v>0</v>
      </c>
      <c r="L128" s="552"/>
      <c r="M128" s="528">
        <f t="shared" si="19"/>
        <v>0</v>
      </c>
      <c r="N128" s="529">
        <f t="shared" si="20"/>
        <v>0</v>
      </c>
      <c r="Q128" s="561" t="s">
        <v>55</v>
      </c>
      <c r="R128" s="562"/>
      <c r="S128" s="540">
        <f>SUM(S104:S127)</f>
        <v>1695960</v>
      </c>
      <c r="T128" s="102" t="str">
        <f>IF(F131-S128=0,"OK","合計不一致")</f>
        <v>OK</v>
      </c>
    </row>
    <row r="129" spans="1:19" ht="18" customHeight="1">
      <c r="B129" s="290"/>
      <c r="C129" s="1688"/>
      <c r="D129" s="521" t="s">
        <v>169</v>
      </c>
      <c r="E129" s="588">
        <f t="shared" si="17"/>
        <v>19945</v>
      </c>
      <c r="F129" s="522">
        <v>19945</v>
      </c>
      <c r="G129" s="523"/>
      <c r="H129" s="524">
        <f t="shared" si="16"/>
        <v>0</v>
      </c>
      <c r="I129" s="552">
        <v>9945</v>
      </c>
      <c r="J129" s="553">
        <v>10000</v>
      </c>
      <c r="K129" s="527">
        <f t="shared" si="18"/>
        <v>0</v>
      </c>
      <c r="L129" s="552"/>
      <c r="M129" s="528">
        <f t="shared" si="19"/>
        <v>0</v>
      </c>
      <c r="N129" s="529">
        <f t="shared" si="20"/>
        <v>1.1760300950494115E-2</v>
      </c>
      <c r="Q129" s="563"/>
      <c r="R129" s="564" t="s">
        <v>539</v>
      </c>
      <c r="S129" s="565">
        <f>M131</f>
        <v>889875</v>
      </c>
    </row>
    <row r="130" spans="1:19" ht="18" customHeight="1" thickBot="1">
      <c r="A130" s="1183">
        <v>12</v>
      </c>
      <c r="B130" s="290">
        <v>1</v>
      </c>
      <c r="C130" s="566" t="s">
        <v>668</v>
      </c>
      <c r="D130" s="567"/>
      <c r="E130" s="568">
        <v>100397</v>
      </c>
      <c r="F130" s="1180">
        <v>100397</v>
      </c>
      <c r="G130" s="1181"/>
      <c r="H130" s="569">
        <f t="shared" si="16"/>
        <v>0</v>
      </c>
      <c r="I130" s="1163"/>
      <c r="J130" s="1164">
        <f>F130</f>
        <v>100397</v>
      </c>
      <c r="K130" s="570">
        <f t="shared" si="18"/>
        <v>0</v>
      </c>
      <c r="L130" s="571"/>
      <c r="M130" s="572">
        <f t="shared" si="19"/>
        <v>0</v>
      </c>
      <c r="N130" s="573">
        <f t="shared" si="20"/>
        <v>5.919774051274794E-2</v>
      </c>
    </row>
    <row r="131" spans="1:19" ht="18" customHeight="1" thickTop="1">
      <c r="C131" s="1689" t="s">
        <v>170</v>
      </c>
      <c r="D131" s="1690"/>
      <c r="E131" s="574">
        <f>SUMIF($B104:$B130,"1",E104:E130)</f>
        <v>1699623</v>
      </c>
      <c r="F131" s="574">
        <f>SUMIF($B$104:$B$130,"1",F104:F130)</f>
        <v>1695960</v>
      </c>
      <c r="G131" s="575">
        <f>SUMIF($B$104:$B$130,"1",G104:G130)</f>
        <v>0</v>
      </c>
      <c r="H131" s="576">
        <f t="shared" si="16"/>
        <v>-2.1551838260602807E-3</v>
      </c>
      <c r="I131" s="577">
        <f>SUMIF($B$104:$B$130,"1",I104:I130)</f>
        <v>255309</v>
      </c>
      <c r="J131" s="578">
        <f>SUMIF($B$104:$B$130,"1",J104:J130)</f>
        <v>370135</v>
      </c>
      <c r="K131" s="579">
        <f>SUMIF($B$104:$B$130,"1",K104:K130)</f>
        <v>1070516</v>
      </c>
      <c r="L131" s="577">
        <f>SUMIF($B$104:$B$130,"1",L104:L130)</f>
        <v>180641</v>
      </c>
      <c r="M131" s="578">
        <f>SUMIF($B$104:$B$130,"1",M104:M130)</f>
        <v>889875</v>
      </c>
      <c r="N131" s="592">
        <f t="shared" si="20"/>
        <v>1</v>
      </c>
    </row>
    <row r="132" spans="1:19" ht="18" customHeight="1" thickBot="1">
      <c r="C132" s="1691" t="s">
        <v>171</v>
      </c>
      <c r="D132" s="1692"/>
      <c r="E132" s="581"/>
      <c r="F132" s="582"/>
      <c r="G132" s="583"/>
      <c r="H132" s="584"/>
      <c r="I132" s="1120">
        <f>IF($F131&gt;0,(I131/$F131),"")</f>
        <v>0.15053951744144908</v>
      </c>
      <c r="J132" s="1121">
        <f>IF($F131&gt;0,(J131/$F131),"")</f>
        <v>0.21824512370574778</v>
      </c>
      <c r="K132" s="1122">
        <f>IF($F131&gt;0,(K131/$F131),"")</f>
        <v>0.63121535885280311</v>
      </c>
      <c r="L132" s="1120">
        <f>IF($F131&gt;0,(L131/$F131),"")</f>
        <v>0.10651253567301115</v>
      </c>
      <c r="M132" s="1121">
        <f>IF($F131&gt;0,(M131/$F131),"")</f>
        <v>0.524702823179792</v>
      </c>
      <c r="N132" s="591"/>
    </row>
    <row r="133" spans="1:19" ht="20.100000000000001" customHeight="1" thickBot="1">
      <c r="C133" s="98" t="s">
        <v>769</v>
      </c>
      <c r="D133" s="96"/>
      <c r="F133" s="96"/>
      <c r="G133" s="96"/>
      <c r="H133" s="96"/>
      <c r="I133" s="96"/>
      <c r="J133" s="96"/>
      <c r="K133" s="99"/>
      <c r="L133" s="100"/>
      <c r="M133" s="1682" t="s">
        <v>111</v>
      </c>
      <c r="N133" s="1683"/>
    </row>
    <row r="134" spans="1:19" ht="13.5" customHeight="1">
      <c r="C134" s="96"/>
      <c r="D134" s="96"/>
      <c r="E134" s="96"/>
      <c r="F134" s="96"/>
      <c r="G134" s="96"/>
      <c r="H134" s="96"/>
      <c r="I134" s="96"/>
      <c r="J134" s="96"/>
      <c r="K134" s="96"/>
      <c r="L134" s="96"/>
      <c r="M134" s="1018" t="s">
        <v>377</v>
      </c>
      <c r="N134" s="1017"/>
    </row>
    <row r="135" spans="1:19">
      <c r="C135" s="1686" t="s">
        <v>514</v>
      </c>
      <c r="D135" s="1693"/>
      <c r="E135" s="1696" t="s">
        <v>115</v>
      </c>
      <c r="F135" s="498" t="s">
        <v>20</v>
      </c>
      <c r="G135" s="499"/>
      <c r="H135" s="500"/>
      <c r="I135" s="1686" t="s">
        <v>116</v>
      </c>
      <c r="J135" s="1698"/>
      <c r="K135" s="1699" t="s">
        <v>117</v>
      </c>
      <c r="L135" s="1686" t="s">
        <v>118</v>
      </c>
      <c r="M135" s="1687"/>
      <c r="N135" s="1684" t="s">
        <v>119</v>
      </c>
    </row>
    <row r="136" spans="1:19" ht="24">
      <c r="C136" s="1694"/>
      <c r="D136" s="1695"/>
      <c r="E136" s="1697"/>
      <c r="F136" s="501" t="s">
        <v>120</v>
      </c>
      <c r="G136" s="502" t="s">
        <v>122</v>
      </c>
      <c r="H136" s="503" t="s">
        <v>123</v>
      </c>
      <c r="I136" s="504" t="s">
        <v>124</v>
      </c>
      <c r="J136" s="505" t="s">
        <v>125</v>
      </c>
      <c r="K136" s="1700"/>
      <c r="L136" s="504" t="s">
        <v>124</v>
      </c>
      <c r="M136" s="505" t="s">
        <v>125</v>
      </c>
      <c r="N136" s="1685"/>
      <c r="Q136" s="102" t="s">
        <v>126</v>
      </c>
    </row>
    <row r="137" spans="1:19" ht="18" customHeight="1">
      <c r="A137" s="1184">
        <v>1</v>
      </c>
      <c r="B137" s="290">
        <v>1</v>
      </c>
      <c r="C137" s="506" t="s">
        <v>127</v>
      </c>
      <c r="D137" s="507"/>
      <c r="E137" s="587">
        <f>F104</f>
        <v>194065</v>
      </c>
      <c r="F137" s="509">
        <v>187467</v>
      </c>
      <c r="G137" s="510"/>
      <c r="H137" s="511">
        <f t="shared" ref="H137:H164" si="22">IF(E137&gt;0,(F137/E137)-1,"")</f>
        <v>-3.3998917888336422E-2</v>
      </c>
      <c r="I137" s="512"/>
      <c r="J137" s="513"/>
      <c r="K137" s="514">
        <f>F137-I137-J137</f>
        <v>187467</v>
      </c>
      <c r="L137" s="512"/>
      <c r="M137" s="515">
        <f>K137-L137</f>
        <v>187467</v>
      </c>
      <c r="N137" s="516">
        <f>IF(F$164&gt;0,(F137/F$164),"")</f>
        <v>0.11045624396802745</v>
      </c>
      <c r="P137" s="118">
        <v>1</v>
      </c>
      <c r="Q137" s="517" t="s">
        <v>128</v>
      </c>
      <c r="R137" s="518"/>
      <c r="S137" s="538">
        <f>SUMIF($A$137:$A$163,P137,$F$137:$F$163)</f>
        <v>187467</v>
      </c>
    </row>
    <row r="138" spans="1:19" ht="18" customHeight="1">
      <c r="A138" s="1183">
        <v>2</v>
      </c>
      <c r="B138" s="290">
        <v>1</v>
      </c>
      <c r="C138" s="520" t="s">
        <v>129</v>
      </c>
      <c r="D138" s="521"/>
      <c r="E138" s="588">
        <f t="shared" ref="E138:E162" si="23">F105</f>
        <v>17534</v>
      </c>
      <c r="F138" s="522">
        <v>17534</v>
      </c>
      <c r="G138" s="523"/>
      <c r="H138" s="524">
        <f t="shared" si="22"/>
        <v>0</v>
      </c>
      <c r="I138" s="525"/>
      <c r="J138" s="526"/>
      <c r="K138" s="527">
        <f t="shared" ref="K138:K163" si="24">F138-I138-J138</f>
        <v>17534</v>
      </c>
      <c r="L138" s="525"/>
      <c r="M138" s="528">
        <f t="shared" ref="M138:M163" si="25">K138-L138</f>
        <v>17534</v>
      </c>
      <c r="N138" s="529">
        <f t="shared" ref="N138:N164" si="26">IF(F$164&gt;0,(F138/F$164),"")</f>
        <v>1.0331097109013284E-2</v>
      </c>
      <c r="Q138" s="530"/>
      <c r="R138" s="531" t="s">
        <v>130</v>
      </c>
      <c r="S138" s="532">
        <f t="shared" ref="S138:S160" si="27">SUMIF($A$137:$A$163,P138,$F$137:$F$163)</f>
        <v>0</v>
      </c>
    </row>
    <row r="139" spans="1:19" ht="18" customHeight="1">
      <c r="A139" s="1183">
        <v>3</v>
      </c>
      <c r="B139" s="290">
        <v>1</v>
      </c>
      <c r="C139" s="520" t="s">
        <v>131</v>
      </c>
      <c r="D139" s="521"/>
      <c r="E139" s="588">
        <f t="shared" si="23"/>
        <v>143</v>
      </c>
      <c r="F139" s="522">
        <v>143</v>
      </c>
      <c r="G139" s="523"/>
      <c r="H139" s="524">
        <f t="shared" si="22"/>
        <v>0</v>
      </c>
      <c r="I139" s="525"/>
      <c r="J139" s="526"/>
      <c r="K139" s="527">
        <f t="shared" si="24"/>
        <v>143</v>
      </c>
      <c r="L139" s="525"/>
      <c r="M139" s="528">
        <f t="shared" si="25"/>
        <v>143</v>
      </c>
      <c r="N139" s="529">
        <f t="shared" si="26"/>
        <v>8.4256124477523654E-5</v>
      </c>
      <c r="Q139" s="530"/>
      <c r="R139" s="531" t="s">
        <v>132</v>
      </c>
      <c r="S139" s="532">
        <f t="shared" si="27"/>
        <v>0</v>
      </c>
    </row>
    <row r="140" spans="1:19" ht="18" customHeight="1">
      <c r="A140" s="1183">
        <v>3</v>
      </c>
      <c r="B140" s="290">
        <v>1</v>
      </c>
      <c r="C140" s="520" t="s">
        <v>133</v>
      </c>
      <c r="D140" s="521"/>
      <c r="E140" s="588">
        <f t="shared" si="23"/>
        <v>449</v>
      </c>
      <c r="F140" s="522">
        <v>449</v>
      </c>
      <c r="G140" s="523"/>
      <c r="H140" s="524">
        <f t="shared" si="22"/>
        <v>0</v>
      </c>
      <c r="I140" s="525"/>
      <c r="J140" s="526"/>
      <c r="K140" s="527">
        <f t="shared" si="24"/>
        <v>449</v>
      </c>
      <c r="L140" s="525"/>
      <c r="M140" s="528">
        <f t="shared" si="25"/>
        <v>449</v>
      </c>
      <c r="N140" s="529">
        <f t="shared" si="26"/>
        <v>2.6455244678607074E-4</v>
      </c>
      <c r="Q140" s="533"/>
      <c r="R140" s="534" t="s">
        <v>507</v>
      </c>
      <c r="S140" s="535">
        <f t="shared" si="27"/>
        <v>0</v>
      </c>
    </row>
    <row r="141" spans="1:19" ht="18" customHeight="1">
      <c r="A141" s="1183">
        <v>3</v>
      </c>
      <c r="B141" s="290">
        <v>1</v>
      </c>
      <c r="C141" s="520" t="s">
        <v>134</v>
      </c>
      <c r="D141" s="521"/>
      <c r="E141" s="588">
        <f t="shared" si="23"/>
        <v>345</v>
      </c>
      <c r="F141" s="522">
        <v>345</v>
      </c>
      <c r="G141" s="523"/>
      <c r="H141" s="524">
        <f t="shared" si="22"/>
        <v>0</v>
      </c>
      <c r="I141" s="525"/>
      <c r="J141" s="526"/>
      <c r="K141" s="527">
        <f t="shared" si="24"/>
        <v>345</v>
      </c>
      <c r="L141" s="525"/>
      <c r="M141" s="528">
        <f t="shared" si="25"/>
        <v>345</v>
      </c>
      <c r="N141" s="529">
        <f t="shared" si="26"/>
        <v>2.0327526534787173E-4</v>
      </c>
      <c r="P141" s="102">
        <v>2</v>
      </c>
      <c r="Q141" s="536" t="s">
        <v>135</v>
      </c>
      <c r="R141" s="537"/>
      <c r="S141" s="538">
        <f t="shared" si="27"/>
        <v>17534</v>
      </c>
    </row>
    <row r="142" spans="1:19" ht="18" customHeight="1">
      <c r="A142" s="1183">
        <v>3</v>
      </c>
      <c r="B142" s="290">
        <v>1</v>
      </c>
      <c r="C142" s="520" t="s">
        <v>136</v>
      </c>
      <c r="D142" s="521"/>
      <c r="E142" s="588">
        <f t="shared" si="23"/>
        <v>20280</v>
      </c>
      <c r="F142" s="522">
        <v>20280</v>
      </c>
      <c r="G142" s="523"/>
      <c r="H142" s="524">
        <f t="shared" si="22"/>
        <v>0</v>
      </c>
      <c r="I142" s="525"/>
      <c r="J142" s="526"/>
      <c r="K142" s="527">
        <f t="shared" si="24"/>
        <v>20280</v>
      </c>
      <c r="L142" s="525"/>
      <c r="M142" s="528">
        <f t="shared" si="25"/>
        <v>20280</v>
      </c>
      <c r="N142" s="529">
        <f t="shared" si="26"/>
        <v>1.1949050380448809E-2</v>
      </c>
      <c r="P142" s="102">
        <v>3</v>
      </c>
      <c r="Q142" s="536" t="s">
        <v>137</v>
      </c>
      <c r="R142" s="537"/>
      <c r="S142" s="538">
        <f t="shared" si="27"/>
        <v>23811</v>
      </c>
    </row>
    <row r="143" spans="1:19" ht="18" customHeight="1">
      <c r="A143" s="1183">
        <v>3</v>
      </c>
      <c r="B143" s="290">
        <v>1</v>
      </c>
      <c r="C143" s="520" t="s">
        <v>138</v>
      </c>
      <c r="D143" s="521"/>
      <c r="E143" s="588">
        <f t="shared" si="23"/>
        <v>0</v>
      </c>
      <c r="F143" s="522"/>
      <c r="G143" s="523"/>
      <c r="H143" s="524" t="str">
        <f t="shared" si="22"/>
        <v/>
      </c>
      <c r="I143" s="525"/>
      <c r="J143" s="526"/>
      <c r="K143" s="527">
        <f t="shared" si="24"/>
        <v>0</v>
      </c>
      <c r="L143" s="525"/>
      <c r="M143" s="528">
        <f t="shared" si="25"/>
        <v>0</v>
      </c>
      <c r="N143" s="529">
        <f t="shared" si="26"/>
        <v>0</v>
      </c>
      <c r="P143" s="102">
        <v>4</v>
      </c>
      <c r="Q143" s="536" t="s">
        <v>139</v>
      </c>
      <c r="R143" s="537"/>
      <c r="S143" s="538">
        <f t="shared" si="27"/>
        <v>159</v>
      </c>
    </row>
    <row r="144" spans="1:19" ht="18" customHeight="1">
      <c r="A144" s="1183">
        <v>3</v>
      </c>
      <c r="B144" s="290">
        <v>1</v>
      </c>
      <c r="C144" s="520" t="s">
        <v>140</v>
      </c>
      <c r="D144" s="521"/>
      <c r="E144" s="588">
        <f t="shared" si="23"/>
        <v>0</v>
      </c>
      <c r="F144" s="522"/>
      <c r="G144" s="523"/>
      <c r="H144" s="524" t="str">
        <f t="shared" si="22"/>
        <v/>
      </c>
      <c r="I144" s="525"/>
      <c r="J144" s="526"/>
      <c r="K144" s="527">
        <f t="shared" si="24"/>
        <v>0</v>
      </c>
      <c r="L144" s="525"/>
      <c r="M144" s="528">
        <f t="shared" si="25"/>
        <v>0</v>
      </c>
      <c r="N144" s="529">
        <f t="shared" si="26"/>
        <v>0</v>
      </c>
      <c r="P144" s="102">
        <v>5</v>
      </c>
      <c r="Q144" s="530" t="s">
        <v>141</v>
      </c>
      <c r="R144" s="539"/>
      <c r="S144" s="540">
        <f t="shared" si="27"/>
        <v>720890</v>
      </c>
    </row>
    <row r="145" spans="1:19" ht="18" customHeight="1">
      <c r="A145" s="1183">
        <v>3</v>
      </c>
      <c r="B145" s="290">
        <v>1</v>
      </c>
      <c r="C145" s="520" t="s">
        <v>664</v>
      </c>
      <c r="D145" s="521"/>
      <c r="E145" s="588">
        <f t="shared" si="23"/>
        <v>2594</v>
      </c>
      <c r="F145" s="522">
        <v>2594</v>
      </c>
      <c r="G145" s="523"/>
      <c r="H145" s="524">
        <f t="shared" si="22"/>
        <v>0</v>
      </c>
      <c r="I145" s="525"/>
      <c r="J145" s="526"/>
      <c r="K145" s="527">
        <f t="shared" si="24"/>
        <v>2594</v>
      </c>
      <c r="L145" s="525"/>
      <c r="M145" s="528">
        <f t="shared" si="25"/>
        <v>2594</v>
      </c>
      <c r="N145" s="529">
        <f t="shared" si="26"/>
        <v>1.5283943139489254E-3</v>
      </c>
      <c r="Q145" s="530"/>
      <c r="R145" s="531" t="s">
        <v>525</v>
      </c>
      <c r="S145" s="541">
        <f t="shared" si="27"/>
        <v>0</v>
      </c>
    </row>
    <row r="146" spans="1:19" ht="18" customHeight="1">
      <c r="A146" s="1183">
        <v>4</v>
      </c>
      <c r="B146" s="290">
        <v>1</v>
      </c>
      <c r="C146" s="520" t="s">
        <v>172</v>
      </c>
      <c r="D146" s="521"/>
      <c r="E146" s="588">
        <f t="shared" si="23"/>
        <v>159</v>
      </c>
      <c r="F146" s="522">
        <v>159</v>
      </c>
      <c r="G146" s="523"/>
      <c r="H146" s="524">
        <f t="shared" si="22"/>
        <v>0</v>
      </c>
      <c r="I146" s="525"/>
      <c r="J146" s="526"/>
      <c r="K146" s="527">
        <f t="shared" si="24"/>
        <v>159</v>
      </c>
      <c r="L146" s="525"/>
      <c r="M146" s="528">
        <f t="shared" si="25"/>
        <v>159</v>
      </c>
      <c r="N146" s="529">
        <f t="shared" si="26"/>
        <v>9.3683383160323501E-5</v>
      </c>
      <c r="Q146" s="530"/>
      <c r="R146" s="542" t="s">
        <v>526</v>
      </c>
      <c r="S146" s="543">
        <f t="shared" si="27"/>
        <v>0</v>
      </c>
    </row>
    <row r="147" spans="1:19" ht="18" customHeight="1">
      <c r="A147" s="1184">
        <v>5</v>
      </c>
      <c r="B147" s="290">
        <v>1</v>
      </c>
      <c r="C147" s="520" t="s">
        <v>173</v>
      </c>
      <c r="D147" s="521"/>
      <c r="E147" s="589">
        <f t="shared" si="23"/>
        <v>713046</v>
      </c>
      <c r="F147" s="544">
        <v>720890</v>
      </c>
      <c r="G147" s="545"/>
      <c r="H147" s="524">
        <f t="shared" si="22"/>
        <v>1.1000692802427992E-2</v>
      </c>
      <c r="I147" s="546"/>
      <c r="J147" s="547">
        <v>95000</v>
      </c>
      <c r="K147" s="527">
        <f t="shared" si="24"/>
        <v>625890</v>
      </c>
      <c r="L147" s="546"/>
      <c r="M147" s="548">
        <f t="shared" si="25"/>
        <v>625890</v>
      </c>
      <c r="N147" s="529">
        <f t="shared" si="26"/>
        <v>0.42475103199022396</v>
      </c>
      <c r="P147" s="118">
        <v>6</v>
      </c>
      <c r="Q147" s="549" t="s">
        <v>174</v>
      </c>
      <c r="R147" s="550"/>
      <c r="S147" s="551">
        <f t="shared" si="27"/>
        <v>44124</v>
      </c>
    </row>
    <row r="148" spans="1:19" ht="18" customHeight="1">
      <c r="A148" s="1183">
        <v>3</v>
      </c>
      <c r="B148" s="290">
        <v>1</v>
      </c>
      <c r="C148" s="520" t="s">
        <v>144</v>
      </c>
      <c r="D148" s="521"/>
      <c r="E148" s="588">
        <f t="shared" si="23"/>
        <v>0</v>
      </c>
      <c r="F148" s="522"/>
      <c r="G148" s="523"/>
      <c r="H148" s="524" t="str">
        <f t="shared" si="22"/>
        <v/>
      </c>
      <c r="I148" s="525"/>
      <c r="J148" s="526"/>
      <c r="K148" s="527">
        <f t="shared" si="24"/>
        <v>0</v>
      </c>
      <c r="L148" s="525"/>
      <c r="M148" s="528">
        <f t="shared" si="25"/>
        <v>0</v>
      </c>
      <c r="N148" s="529">
        <f t="shared" si="26"/>
        <v>0</v>
      </c>
      <c r="P148" s="102">
        <v>7</v>
      </c>
      <c r="Q148" s="536" t="s">
        <v>145</v>
      </c>
      <c r="R148" s="537"/>
      <c r="S148" s="538">
        <f t="shared" si="27"/>
        <v>23314</v>
      </c>
    </row>
    <row r="149" spans="1:19" ht="18" customHeight="1">
      <c r="A149" s="1183">
        <v>6</v>
      </c>
      <c r="B149" s="290">
        <v>1</v>
      </c>
      <c r="C149" s="520" t="s">
        <v>175</v>
      </c>
      <c r="D149" s="521"/>
      <c r="E149" s="588">
        <f t="shared" si="23"/>
        <v>2114</v>
      </c>
      <c r="F149" s="522">
        <v>2114</v>
      </c>
      <c r="G149" s="523"/>
      <c r="H149" s="524">
        <f t="shared" si="22"/>
        <v>0</v>
      </c>
      <c r="I149" s="552">
        <v>760</v>
      </c>
      <c r="J149" s="553"/>
      <c r="K149" s="527">
        <f t="shared" si="24"/>
        <v>1354</v>
      </c>
      <c r="L149" s="552">
        <v>1354</v>
      </c>
      <c r="M149" s="528">
        <f t="shared" si="25"/>
        <v>0</v>
      </c>
      <c r="N149" s="529">
        <f t="shared" si="26"/>
        <v>1.2455765534649301E-3</v>
      </c>
      <c r="P149" s="102">
        <v>8</v>
      </c>
      <c r="Q149" s="530" t="s">
        <v>147</v>
      </c>
      <c r="R149" s="539"/>
      <c r="S149" s="540">
        <f t="shared" si="27"/>
        <v>261071</v>
      </c>
    </row>
    <row r="150" spans="1:19" ht="18" customHeight="1">
      <c r="A150" s="1183">
        <v>7</v>
      </c>
      <c r="B150" s="290">
        <v>1</v>
      </c>
      <c r="C150" s="520" t="s">
        <v>148</v>
      </c>
      <c r="D150" s="521"/>
      <c r="E150" s="588">
        <f t="shared" si="23"/>
        <v>22570</v>
      </c>
      <c r="F150" s="522">
        <v>22570</v>
      </c>
      <c r="G150" s="523"/>
      <c r="H150" s="524">
        <f t="shared" si="22"/>
        <v>0</v>
      </c>
      <c r="I150" s="552"/>
      <c r="J150" s="553"/>
      <c r="K150" s="527">
        <f t="shared" si="24"/>
        <v>22570</v>
      </c>
      <c r="L150" s="552">
        <v>20000</v>
      </c>
      <c r="M150" s="528">
        <f t="shared" si="25"/>
        <v>2570</v>
      </c>
      <c r="N150" s="529">
        <f t="shared" si="26"/>
        <v>1.3298326779424536E-2</v>
      </c>
      <c r="Q150" s="530"/>
      <c r="R150" s="531" t="s">
        <v>149</v>
      </c>
      <c r="S150" s="541">
        <f t="shared" si="27"/>
        <v>0</v>
      </c>
    </row>
    <row r="151" spans="1:19" ht="18" customHeight="1">
      <c r="A151" s="1183">
        <v>7</v>
      </c>
      <c r="B151" s="290">
        <v>1</v>
      </c>
      <c r="C151" s="520" t="s">
        <v>150</v>
      </c>
      <c r="D151" s="521"/>
      <c r="E151" s="588">
        <f t="shared" si="23"/>
        <v>744</v>
      </c>
      <c r="F151" s="522">
        <v>744</v>
      </c>
      <c r="G151" s="523"/>
      <c r="H151" s="524">
        <f t="shared" si="22"/>
        <v>0</v>
      </c>
      <c r="I151" s="552"/>
      <c r="J151" s="553"/>
      <c r="K151" s="527">
        <f t="shared" si="24"/>
        <v>744</v>
      </c>
      <c r="L151" s="552">
        <v>744</v>
      </c>
      <c r="M151" s="528">
        <f t="shared" si="25"/>
        <v>0</v>
      </c>
      <c r="N151" s="529">
        <f t="shared" si="26"/>
        <v>4.3836752875019299E-4</v>
      </c>
      <c r="Q151" s="530"/>
      <c r="R151" s="542" t="s">
        <v>151</v>
      </c>
      <c r="S151" s="543">
        <f t="shared" si="27"/>
        <v>0</v>
      </c>
    </row>
    <row r="152" spans="1:19" ht="18" customHeight="1">
      <c r="A152" s="1184">
        <v>8</v>
      </c>
      <c r="B152" s="290">
        <v>1</v>
      </c>
      <c r="C152" s="520" t="s">
        <v>152</v>
      </c>
      <c r="D152" s="521"/>
      <c r="E152" s="589">
        <f t="shared" si="23"/>
        <v>87983</v>
      </c>
      <c r="F152" s="544">
        <v>87983</v>
      </c>
      <c r="G152" s="545"/>
      <c r="H152" s="524">
        <f t="shared" si="22"/>
        <v>0</v>
      </c>
      <c r="I152" s="554">
        <v>58332</v>
      </c>
      <c r="J152" s="547"/>
      <c r="K152" s="527">
        <f t="shared" si="24"/>
        <v>29651</v>
      </c>
      <c r="L152" s="554">
        <v>29651</v>
      </c>
      <c r="M152" s="555">
        <f t="shared" si="25"/>
        <v>0</v>
      </c>
      <c r="N152" s="529">
        <f t="shared" si="26"/>
        <v>5.1839906293048695E-2</v>
      </c>
      <c r="P152" s="118">
        <v>9</v>
      </c>
      <c r="Q152" s="549" t="s">
        <v>153</v>
      </c>
      <c r="R152" s="550"/>
      <c r="S152" s="551">
        <f t="shared" si="27"/>
        <v>38690</v>
      </c>
    </row>
    <row r="153" spans="1:19" ht="18" customHeight="1">
      <c r="A153" s="1183">
        <v>13</v>
      </c>
      <c r="B153" s="290">
        <v>1</v>
      </c>
      <c r="C153" s="397" t="s">
        <v>154</v>
      </c>
      <c r="D153" s="521"/>
      <c r="E153" s="588">
        <f t="shared" si="23"/>
        <v>0</v>
      </c>
      <c r="F153" s="522"/>
      <c r="G153" s="523"/>
      <c r="H153" s="524" t="str">
        <f t="shared" si="22"/>
        <v/>
      </c>
      <c r="I153" s="525"/>
      <c r="J153" s="526"/>
      <c r="K153" s="527">
        <f t="shared" si="24"/>
        <v>0</v>
      </c>
      <c r="L153" s="525"/>
      <c r="M153" s="528">
        <f t="shared" si="25"/>
        <v>0</v>
      </c>
      <c r="N153" s="529">
        <f t="shared" si="26"/>
        <v>0</v>
      </c>
      <c r="P153" s="102">
        <v>10</v>
      </c>
      <c r="Q153" s="536" t="s">
        <v>155</v>
      </c>
      <c r="R153" s="537"/>
      <c r="S153" s="538">
        <f t="shared" si="27"/>
        <v>95066</v>
      </c>
    </row>
    <row r="154" spans="1:19" ht="18" customHeight="1">
      <c r="A154" s="1184">
        <v>8</v>
      </c>
      <c r="B154" s="290">
        <v>1</v>
      </c>
      <c r="C154" s="520" t="s">
        <v>156</v>
      </c>
      <c r="D154" s="521"/>
      <c r="E154" s="589">
        <f t="shared" si="23"/>
        <v>173088</v>
      </c>
      <c r="F154" s="544">
        <v>173088</v>
      </c>
      <c r="G154" s="545"/>
      <c r="H154" s="524">
        <f t="shared" si="22"/>
        <v>0</v>
      </c>
      <c r="I154" s="554">
        <v>44196</v>
      </c>
      <c r="J154" s="547"/>
      <c r="K154" s="527">
        <f t="shared" si="24"/>
        <v>128892</v>
      </c>
      <c r="L154" s="554">
        <v>128892</v>
      </c>
      <c r="M154" s="555">
        <f t="shared" si="25"/>
        <v>0</v>
      </c>
      <c r="N154" s="529">
        <f t="shared" si="26"/>
        <v>0.10198408443052877</v>
      </c>
      <c r="P154" s="118">
        <v>11</v>
      </c>
      <c r="Q154" s="549" t="s">
        <v>157</v>
      </c>
      <c r="R154" s="550"/>
      <c r="S154" s="551">
        <f t="shared" si="27"/>
        <v>164738</v>
      </c>
    </row>
    <row r="155" spans="1:19" ht="18" customHeight="1">
      <c r="A155" s="1183">
        <v>9</v>
      </c>
      <c r="B155" s="290">
        <v>1</v>
      </c>
      <c r="C155" s="520" t="s">
        <v>158</v>
      </c>
      <c r="D155" s="521"/>
      <c r="E155" s="590">
        <f t="shared" si="23"/>
        <v>38690</v>
      </c>
      <c r="F155" s="522">
        <v>38690</v>
      </c>
      <c r="G155" s="523"/>
      <c r="H155" s="524">
        <f t="shared" si="22"/>
        <v>0</v>
      </c>
      <c r="I155" s="552">
        <v>5000</v>
      </c>
      <c r="J155" s="553"/>
      <c r="K155" s="527">
        <f t="shared" si="24"/>
        <v>33690</v>
      </c>
      <c r="L155" s="552"/>
      <c r="M155" s="528">
        <f t="shared" si="25"/>
        <v>33690</v>
      </c>
      <c r="N155" s="529">
        <f t="shared" si="26"/>
        <v>2.2796289902345383E-2</v>
      </c>
      <c r="P155" s="102">
        <v>12</v>
      </c>
      <c r="Q155" s="530" t="s">
        <v>159</v>
      </c>
      <c r="R155" s="539"/>
      <c r="S155" s="540">
        <f t="shared" si="27"/>
        <v>100397</v>
      </c>
    </row>
    <row r="156" spans="1:19" ht="18" customHeight="1">
      <c r="A156" s="1184">
        <v>6</v>
      </c>
      <c r="B156" s="290">
        <v>1</v>
      </c>
      <c r="C156" s="520" t="s">
        <v>160</v>
      </c>
      <c r="D156" s="521"/>
      <c r="E156" s="590">
        <f t="shared" si="23"/>
        <v>42010</v>
      </c>
      <c r="F156" s="522">
        <v>42010</v>
      </c>
      <c r="G156" s="523"/>
      <c r="H156" s="524">
        <f t="shared" si="22"/>
        <v>0</v>
      </c>
      <c r="I156" s="552">
        <v>42010</v>
      </c>
      <c r="J156" s="553"/>
      <c r="K156" s="557">
        <f t="shared" si="24"/>
        <v>0</v>
      </c>
      <c r="L156" s="525"/>
      <c r="M156" s="558">
        <f t="shared" si="25"/>
        <v>0</v>
      </c>
      <c r="N156" s="529">
        <f t="shared" si="26"/>
        <v>2.4752446079026352E-2</v>
      </c>
      <c r="Q156" s="530"/>
      <c r="R156" s="531"/>
      <c r="S156" s="541">
        <f t="shared" si="27"/>
        <v>0</v>
      </c>
    </row>
    <row r="157" spans="1:19" ht="18" customHeight="1">
      <c r="A157" s="1184">
        <v>10</v>
      </c>
      <c r="B157" s="290">
        <v>1</v>
      </c>
      <c r="C157" s="520" t="s">
        <v>161</v>
      </c>
      <c r="D157" s="521"/>
      <c r="E157" s="589">
        <f t="shared" si="23"/>
        <v>95066</v>
      </c>
      <c r="F157" s="544">
        <v>95066</v>
      </c>
      <c r="G157" s="545"/>
      <c r="H157" s="524">
        <f t="shared" si="22"/>
        <v>0</v>
      </c>
      <c r="I157" s="554">
        <v>95066</v>
      </c>
      <c r="J157" s="547"/>
      <c r="K157" s="557">
        <f t="shared" si="24"/>
        <v>0</v>
      </c>
      <c r="L157" s="546"/>
      <c r="M157" s="555">
        <f t="shared" si="25"/>
        <v>0</v>
      </c>
      <c r="N157" s="529">
        <f t="shared" si="26"/>
        <v>5.6013235871190649E-2</v>
      </c>
      <c r="P157" s="118"/>
      <c r="Q157" s="530"/>
      <c r="R157" s="531"/>
      <c r="S157" s="559">
        <f t="shared" si="27"/>
        <v>0</v>
      </c>
    </row>
    <row r="158" spans="1:19" ht="18" customHeight="1">
      <c r="A158" s="1184">
        <v>11</v>
      </c>
      <c r="B158" s="290">
        <v>1</v>
      </c>
      <c r="C158" s="520" t="s">
        <v>162</v>
      </c>
      <c r="D158" s="521"/>
      <c r="E158" s="588">
        <f t="shared" si="23"/>
        <v>164738</v>
      </c>
      <c r="F158" s="522">
        <v>164738</v>
      </c>
      <c r="G158" s="523"/>
      <c r="H158" s="524">
        <f t="shared" si="22"/>
        <v>0</v>
      </c>
      <c r="I158" s="552"/>
      <c r="J158" s="553">
        <v>164738</v>
      </c>
      <c r="K158" s="557">
        <f t="shared" si="24"/>
        <v>0</v>
      </c>
      <c r="L158" s="525"/>
      <c r="M158" s="558">
        <f t="shared" si="25"/>
        <v>0</v>
      </c>
      <c r="N158" s="529">
        <f t="shared" si="26"/>
        <v>9.7064233805442587E-2</v>
      </c>
      <c r="Q158" s="530"/>
      <c r="R158" s="531"/>
      <c r="S158" s="541">
        <f t="shared" si="27"/>
        <v>0</v>
      </c>
    </row>
    <row r="159" spans="1:19" ht="18" customHeight="1">
      <c r="A159" s="1184">
        <v>13</v>
      </c>
      <c r="B159" s="290">
        <v>1</v>
      </c>
      <c r="C159" s="520" t="s">
        <v>163</v>
      </c>
      <c r="D159" s="521"/>
      <c r="E159" s="589">
        <f t="shared" si="23"/>
        <v>19945</v>
      </c>
      <c r="F159" s="544">
        <v>19945</v>
      </c>
      <c r="G159" s="545"/>
      <c r="H159" s="524">
        <f t="shared" si="22"/>
        <v>0</v>
      </c>
      <c r="I159" s="554">
        <v>9945</v>
      </c>
      <c r="J159" s="547">
        <v>10000</v>
      </c>
      <c r="K159" s="527">
        <f t="shared" si="24"/>
        <v>0</v>
      </c>
      <c r="L159" s="554"/>
      <c r="M159" s="548">
        <f t="shared" si="25"/>
        <v>0</v>
      </c>
      <c r="N159" s="529">
        <f t="shared" si="26"/>
        <v>1.1751667151777686E-2</v>
      </c>
      <c r="P159" s="118"/>
      <c r="Q159" s="530"/>
      <c r="R159" s="542" t="s">
        <v>164</v>
      </c>
      <c r="S159" s="560">
        <f t="shared" si="27"/>
        <v>0</v>
      </c>
    </row>
    <row r="160" spans="1:19" ht="18" customHeight="1">
      <c r="B160" s="290"/>
      <c r="C160" s="1688" t="s">
        <v>165</v>
      </c>
      <c r="D160" s="521" t="s">
        <v>166</v>
      </c>
      <c r="E160" s="588">
        <f t="shared" si="23"/>
        <v>0</v>
      </c>
      <c r="F160" s="522"/>
      <c r="G160" s="523"/>
      <c r="H160" s="524" t="str">
        <f t="shared" si="22"/>
        <v/>
      </c>
      <c r="I160" s="525"/>
      <c r="J160" s="553"/>
      <c r="K160" s="557">
        <f t="shared" si="24"/>
        <v>0</v>
      </c>
      <c r="L160" s="525"/>
      <c r="M160" s="558">
        <f t="shared" si="25"/>
        <v>0</v>
      </c>
      <c r="N160" s="529">
        <f t="shared" si="26"/>
        <v>0</v>
      </c>
      <c r="P160" s="102">
        <v>13</v>
      </c>
      <c r="Q160" s="549" t="s">
        <v>167</v>
      </c>
      <c r="R160" s="550"/>
      <c r="S160" s="538">
        <f t="shared" si="27"/>
        <v>19945</v>
      </c>
    </row>
    <row r="161" spans="1:20" ht="18" customHeight="1">
      <c r="B161" s="290"/>
      <c r="C161" s="1688"/>
      <c r="D161" s="521" t="s">
        <v>168</v>
      </c>
      <c r="E161" s="588">
        <f t="shared" si="23"/>
        <v>0</v>
      </c>
      <c r="F161" s="522"/>
      <c r="G161" s="523"/>
      <c r="H161" s="524" t="str">
        <f t="shared" si="22"/>
        <v/>
      </c>
      <c r="I161" s="552"/>
      <c r="J161" s="553"/>
      <c r="K161" s="527">
        <f t="shared" si="24"/>
        <v>0</v>
      </c>
      <c r="L161" s="552"/>
      <c r="M161" s="528">
        <f t="shared" si="25"/>
        <v>0</v>
      </c>
      <c r="N161" s="529">
        <f t="shared" si="26"/>
        <v>0</v>
      </c>
      <c r="Q161" s="561" t="s">
        <v>55</v>
      </c>
      <c r="R161" s="562"/>
      <c r="S161" s="540">
        <f>SUM(S137:S160)</f>
        <v>1697206</v>
      </c>
      <c r="T161" s="102" t="str">
        <f>IF(F164-S161=0,"OK","合計不一致")</f>
        <v>OK</v>
      </c>
    </row>
    <row r="162" spans="1:20" ht="18" customHeight="1">
      <c r="B162" s="290"/>
      <c r="C162" s="1688"/>
      <c r="D162" s="521" t="s">
        <v>169</v>
      </c>
      <c r="E162" s="588">
        <f t="shared" si="23"/>
        <v>19945</v>
      </c>
      <c r="F162" s="522">
        <v>19945</v>
      </c>
      <c r="G162" s="523"/>
      <c r="H162" s="524">
        <f t="shared" si="22"/>
        <v>0</v>
      </c>
      <c r="I162" s="552">
        <v>9945</v>
      </c>
      <c r="J162" s="553">
        <v>10000</v>
      </c>
      <c r="K162" s="527">
        <f t="shared" si="24"/>
        <v>0</v>
      </c>
      <c r="L162" s="552"/>
      <c r="M162" s="528">
        <f t="shared" si="25"/>
        <v>0</v>
      </c>
      <c r="N162" s="529">
        <f t="shared" si="26"/>
        <v>1.1751667151777686E-2</v>
      </c>
      <c r="Q162" s="563"/>
      <c r="R162" s="564" t="s">
        <v>539</v>
      </c>
      <c r="S162" s="565">
        <f>M164</f>
        <v>891121</v>
      </c>
    </row>
    <row r="163" spans="1:20" ht="18" customHeight="1" thickBot="1">
      <c r="A163" s="1183">
        <v>12</v>
      </c>
      <c r="B163" s="290">
        <v>1</v>
      </c>
      <c r="C163" s="566" t="s">
        <v>668</v>
      </c>
      <c r="D163" s="567"/>
      <c r="E163" s="568">
        <v>100397</v>
      </c>
      <c r="F163" s="1180">
        <v>100397</v>
      </c>
      <c r="G163" s="1181"/>
      <c r="H163" s="569">
        <f t="shared" si="22"/>
        <v>0</v>
      </c>
      <c r="I163" s="1163"/>
      <c r="J163" s="1164">
        <f>F163</f>
        <v>100397</v>
      </c>
      <c r="K163" s="570">
        <f t="shared" si="24"/>
        <v>0</v>
      </c>
      <c r="L163" s="571"/>
      <c r="M163" s="572">
        <f t="shared" si="25"/>
        <v>0</v>
      </c>
      <c r="N163" s="573">
        <f t="shared" si="26"/>
        <v>5.9154280623566029E-2</v>
      </c>
    </row>
    <row r="164" spans="1:20" ht="18" customHeight="1" thickTop="1">
      <c r="C164" s="1689" t="s">
        <v>170</v>
      </c>
      <c r="D164" s="1690"/>
      <c r="E164" s="574">
        <f>SUMIF($B137:$B163,"1",E137:E163)</f>
        <v>1695960</v>
      </c>
      <c r="F164" s="574">
        <f>SUMIF($B$137:$B$163,"1",F137:F163)</f>
        <v>1697206</v>
      </c>
      <c r="G164" s="575">
        <f>SUMIF($B$137:$B$163,"1",G137:G163)</f>
        <v>0</v>
      </c>
      <c r="H164" s="576">
        <f t="shared" si="22"/>
        <v>7.3468713884761172E-4</v>
      </c>
      <c r="I164" s="577">
        <f>SUMIF($B$137:$B$163,"1",I137:I163)</f>
        <v>255309</v>
      </c>
      <c r="J164" s="578">
        <f>SUMIF($B$137:$B$163,"1",J137:J163)</f>
        <v>370135</v>
      </c>
      <c r="K164" s="579">
        <f>SUMIF($B$137:$B$163,"1",K137:K163)</f>
        <v>1071762</v>
      </c>
      <c r="L164" s="577">
        <f>SUMIF($B$137:$B$163,"1",L137:L163)</f>
        <v>180641</v>
      </c>
      <c r="M164" s="578">
        <f>SUMIF($B$137:$B$163,"1",M137:M163)</f>
        <v>891121</v>
      </c>
      <c r="N164" s="580">
        <f t="shared" si="26"/>
        <v>1</v>
      </c>
    </row>
    <row r="165" spans="1:20" ht="18" customHeight="1" thickBot="1">
      <c r="C165" s="1691" t="s">
        <v>171</v>
      </c>
      <c r="D165" s="1692"/>
      <c r="E165" s="581"/>
      <c r="F165" s="582"/>
      <c r="G165" s="583"/>
      <c r="H165" s="584"/>
      <c r="I165" s="585">
        <f>IF($F164&gt;0,(I164/$F164),"")</f>
        <v>0.15042899919043415</v>
      </c>
      <c r="J165" s="576">
        <f>IF($F164&gt;0,(J164/$F164),"")</f>
        <v>0.21808489953488264</v>
      </c>
      <c r="K165" s="580">
        <f>IF($F164&gt;0,(K164/$F164),"")</f>
        <v>0.63148610127468319</v>
      </c>
      <c r="L165" s="585">
        <f>IF($F164&gt;0,(L164/$F164),"")</f>
        <v>0.10643433973247797</v>
      </c>
      <c r="M165" s="576">
        <f>IF($F164&gt;0,(M164/$F164),"")</f>
        <v>0.52505176154220523</v>
      </c>
      <c r="N165" s="591"/>
    </row>
    <row r="166" spans="1:20" ht="20.100000000000001" customHeight="1" thickBot="1">
      <c r="C166" s="98" t="s">
        <v>776</v>
      </c>
      <c r="D166" s="96"/>
      <c r="F166" s="96"/>
      <c r="G166" s="96"/>
      <c r="H166" s="96"/>
      <c r="I166" s="96"/>
      <c r="J166" s="96"/>
      <c r="K166" s="99"/>
      <c r="L166" s="100"/>
      <c r="M166" s="1682" t="s">
        <v>111</v>
      </c>
      <c r="N166" s="1683"/>
    </row>
    <row r="167" spans="1:20" ht="13.5" customHeight="1">
      <c r="C167" s="96"/>
      <c r="D167" s="96"/>
      <c r="E167" s="96"/>
      <c r="F167" s="96"/>
      <c r="G167" s="96"/>
      <c r="H167" s="96"/>
      <c r="I167" s="96"/>
      <c r="J167" s="96"/>
      <c r="K167" s="96"/>
      <c r="L167" s="96"/>
      <c r="M167" s="1018" t="s">
        <v>377</v>
      </c>
      <c r="N167" s="1017"/>
    </row>
    <row r="168" spans="1:20">
      <c r="C168" s="1686" t="s">
        <v>514</v>
      </c>
      <c r="D168" s="1693"/>
      <c r="E168" s="1696" t="s">
        <v>115</v>
      </c>
      <c r="F168" s="498" t="s">
        <v>20</v>
      </c>
      <c r="G168" s="499"/>
      <c r="H168" s="500"/>
      <c r="I168" s="1686" t="s">
        <v>116</v>
      </c>
      <c r="J168" s="1698"/>
      <c r="K168" s="1699" t="s">
        <v>117</v>
      </c>
      <c r="L168" s="1686" t="s">
        <v>118</v>
      </c>
      <c r="M168" s="1687"/>
      <c r="N168" s="1684" t="s">
        <v>119</v>
      </c>
    </row>
    <row r="169" spans="1:20" ht="24">
      <c r="C169" s="1694"/>
      <c r="D169" s="1695"/>
      <c r="E169" s="1697"/>
      <c r="F169" s="501" t="s">
        <v>120</v>
      </c>
      <c r="G169" s="502" t="s">
        <v>122</v>
      </c>
      <c r="H169" s="503" t="s">
        <v>123</v>
      </c>
      <c r="I169" s="504" t="s">
        <v>124</v>
      </c>
      <c r="J169" s="505" t="s">
        <v>125</v>
      </c>
      <c r="K169" s="1700"/>
      <c r="L169" s="504" t="s">
        <v>124</v>
      </c>
      <c r="M169" s="505" t="s">
        <v>125</v>
      </c>
      <c r="N169" s="1685"/>
      <c r="Q169" s="102" t="s">
        <v>126</v>
      </c>
    </row>
    <row r="170" spans="1:20" ht="18" customHeight="1">
      <c r="A170" s="1184">
        <v>1</v>
      </c>
      <c r="B170" s="290">
        <v>1</v>
      </c>
      <c r="C170" s="506" t="s">
        <v>127</v>
      </c>
      <c r="D170" s="507"/>
      <c r="E170" s="587">
        <f>F137</f>
        <v>187467</v>
      </c>
      <c r="F170" s="509">
        <v>182218</v>
      </c>
      <c r="G170" s="510"/>
      <c r="H170" s="511">
        <f t="shared" ref="H170:H197" si="28">IF(E170&gt;0,(F170/E170)-1,"")</f>
        <v>-2.7999594595315425E-2</v>
      </c>
      <c r="I170" s="512"/>
      <c r="J170" s="513"/>
      <c r="K170" s="514">
        <f>F170-I170-J170</f>
        <v>182218</v>
      </c>
      <c r="L170" s="512"/>
      <c r="M170" s="515">
        <f>K170-L170</f>
        <v>182218</v>
      </c>
      <c r="N170" s="516">
        <f>IF(F$197&gt;0,(F170/F$197),"")</f>
        <v>0.10733075576477684</v>
      </c>
      <c r="P170" s="118">
        <v>1</v>
      </c>
      <c r="Q170" s="517" t="s">
        <v>128</v>
      </c>
      <c r="R170" s="518"/>
      <c r="S170" s="538">
        <f>SUMIF($A$170:$A$196,P170,$F$170:$F$196)</f>
        <v>182218</v>
      </c>
    </row>
    <row r="171" spans="1:20" ht="18" customHeight="1">
      <c r="A171" s="1183">
        <v>2</v>
      </c>
      <c r="B171" s="290">
        <v>1</v>
      </c>
      <c r="C171" s="520" t="s">
        <v>129</v>
      </c>
      <c r="D171" s="521"/>
      <c r="E171" s="588">
        <f t="shared" ref="E171:E195" si="29">F138</f>
        <v>17534</v>
      </c>
      <c r="F171" s="522">
        <v>17534</v>
      </c>
      <c r="G171" s="523"/>
      <c r="H171" s="524">
        <f t="shared" si="28"/>
        <v>0</v>
      </c>
      <c r="I171" s="525"/>
      <c r="J171" s="526"/>
      <c r="K171" s="527">
        <f t="shared" ref="K171:K196" si="30">F171-I171-J171</f>
        <v>17534</v>
      </c>
      <c r="L171" s="525"/>
      <c r="M171" s="528">
        <f t="shared" ref="M171:M196" si="31">K171-L171</f>
        <v>17534</v>
      </c>
      <c r="N171" s="529">
        <f t="shared" ref="N171:N197" si="32">IF(F$197&gt;0,(F171/F$197),"")</f>
        <v>1.0327944942758658E-2</v>
      </c>
      <c r="Q171" s="530"/>
      <c r="R171" s="531" t="s">
        <v>130</v>
      </c>
      <c r="S171" s="532">
        <f t="shared" ref="S171:S193" si="33">SUMIF($A$170:$A$196,P171,$F$170:$F$196)</f>
        <v>0</v>
      </c>
    </row>
    <row r="172" spans="1:20" ht="18" customHeight="1">
      <c r="A172" s="1183">
        <v>3</v>
      </c>
      <c r="B172" s="290">
        <v>1</v>
      </c>
      <c r="C172" s="520" t="s">
        <v>131</v>
      </c>
      <c r="D172" s="521"/>
      <c r="E172" s="588">
        <f t="shared" si="29"/>
        <v>143</v>
      </c>
      <c r="F172" s="522">
        <v>143</v>
      </c>
      <c r="G172" s="523"/>
      <c r="H172" s="524">
        <f t="shared" si="28"/>
        <v>0</v>
      </c>
      <c r="I172" s="525"/>
      <c r="J172" s="526"/>
      <c r="K172" s="527">
        <f t="shared" si="30"/>
        <v>143</v>
      </c>
      <c r="L172" s="525"/>
      <c r="M172" s="528">
        <f t="shared" si="31"/>
        <v>143</v>
      </c>
      <c r="N172" s="529">
        <f t="shared" si="32"/>
        <v>8.4230416722623936E-5</v>
      </c>
      <c r="Q172" s="530"/>
      <c r="R172" s="531" t="s">
        <v>132</v>
      </c>
      <c r="S172" s="532">
        <f t="shared" si="33"/>
        <v>0</v>
      </c>
    </row>
    <row r="173" spans="1:20" ht="18" customHeight="1">
      <c r="A173" s="1183">
        <v>3</v>
      </c>
      <c r="B173" s="290">
        <v>1</v>
      </c>
      <c r="C173" s="520" t="s">
        <v>133</v>
      </c>
      <c r="D173" s="521"/>
      <c r="E173" s="588">
        <f t="shared" si="29"/>
        <v>449</v>
      </c>
      <c r="F173" s="522">
        <v>449</v>
      </c>
      <c r="G173" s="523"/>
      <c r="H173" s="524">
        <f t="shared" si="28"/>
        <v>0</v>
      </c>
      <c r="I173" s="525"/>
      <c r="J173" s="526"/>
      <c r="K173" s="527">
        <f t="shared" si="30"/>
        <v>449</v>
      </c>
      <c r="L173" s="525"/>
      <c r="M173" s="528">
        <f t="shared" si="31"/>
        <v>449</v>
      </c>
      <c r="N173" s="529">
        <f t="shared" si="32"/>
        <v>2.6447172803117588E-4</v>
      </c>
      <c r="Q173" s="533"/>
      <c r="R173" s="534" t="s">
        <v>507</v>
      </c>
      <c r="S173" s="535">
        <f t="shared" si="33"/>
        <v>0</v>
      </c>
    </row>
    <row r="174" spans="1:20" ht="18" customHeight="1">
      <c r="A174" s="1183">
        <v>3</v>
      </c>
      <c r="B174" s="290">
        <v>1</v>
      </c>
      <c r="C174" s="520" t="s">
        <v>134</v>
      </c>
      <c r="D174" s="521"/>
      <c r="E174" s="588">
        <f t="shared" si="29"/>
        <v>345</v>
      </c>
      <c r="F174" s="522">
        <v>345</v>
      </c>
      <c r="G174" s="523"/>
      <c r="H174" s="524">
        <f t="shared" si="28"/>
        <v>0</v>
      </c>
      <c r="I174" s="525"/>
      <c r="J174" s="526"/>
      <c r="K174" s="527">
        <f t="shared" si="30"/>
        <v>345</v>
      </c>
      <c r="L174" s="525"/>
      <c r="M174" s="528">
        <f t="shared" si="31"/>
        <v>345</v>
      </c>
      <c r="N174" s="529">
        <f t="shared" si="32"/>
        <v>2.0321324314199481E-4</v>
      </c>
      <c r="P174" s="102">
        <v>2</v>
      </c>
      <c r="Q174" s="536" t="s">
        <v>135</v>
      </c>
      <c r="R174" s="537"/>
      <c r="S174" s="538">
        <f t="shared" si="33"/>
        <v>17534</v>
      </c>
    </row>
    <row r="175" spans="1:20" ht="18" customHeight="1">
      <c r="A175" s="1183">
        <v>3</v>
      </c>
      <c r="B175" s="290">
        <v>1</v>
      </c>
      <c r="C175" s="520" t="s">
        <v>136</v>
      </c>
      <c r="D175" s="521"/>
      <c r="E175" s="588">
        <f t="shared" si="29"/>
        <v>20280</v>
      </c>
      <c r="F175" s="522">
        <v>20280</v>
      </c>
      <c r="G175" s="523"/>
      <c r="H175" s="524">
        <f t="shared" si="28"/>
        <v>0</v>
      </c>
      <c r="I175" s="525"/>
      <c r="J175" s="526"/>
      <c r="K175" s="527">
        <f t="shared" si="30"/>
        <v>20280</v>
      </c>
      <c r="L175" s="525"/>
      <c r="M175" s="528">
        <f t="shared" si="31"/>
        <v>20280</v>
      </c>
      <c r="N175" s="529">
        <f t="shared" si="32"/>
        <v>1.1945404553390304E-2</v>
      </c>
      <c r="P175" s="102">
        <v>3</v>
      </c>
      <c r="Q175" s="536" t="s">
        <v>137</v>
      </c>
      <c r="R175" s="537"/>
      <c r="S175" s="538">
        <f t="shared" si="33"/>
        <v>23811</v>
      </c>
    </row>
    <row r="176" spans="1:20" ht="18" customHeight="1">
      <c r="A176" s="1183">
        <v>3</v>
      </c>
      <c r="B176" s="290">
        <v>1</v>
      </c>
      <c r="C176" s="520" t="s">
        <v>138</v>
      </c>
      <c r="D176" s="521"/>
      <c r="E176" s="588">
        <f t="shared" si="29"/>
        <v>0</v>
      </c>
      <c r="F176" s="522"/>
      <c r="G176" s="523"/>
      <c r="H176" s="524" t="str">
        <f t="shared" si="28"/>
        <v/>
      </c>
      <c r="I176" s="525"/>
      <c r="J176" s="526"/>
      <c r="K176" s="527">
        <f t="shared" si="30"/>
        <v>0</v>
      </c>
      <c r="L176" s="525"/>
      <c r="M176" s="528">
        <f t="shared" si="31"/>
        <v>0</v>
      </c>
      <c r="N176" s="529">
        <f t="shared" si="32"/>
        <v>0</v>
      </c>
      <c r="P176" s="102">
        <v>4</v>
      </c>
      <c r="Q176" s="536" t="s">
        <v>139</v>
      </c>
      <c r="R176" s="537"/>
      <c r="S176" s="538">
        <f t="shared" si="33"/>
        <v>159</v>
      </c>
    </row>
    <row r="177" spans="1:19" ht="18" customHeight="1">
      <c r="A177" s="1183">
        <v>3</v>
      </c>
      <c r="B177" s="290">
        <v>1</v>
      </c>
      <c r="C177" s="520" t="s">
        <v>140</v>
      </c>
      <c r="D177" s="521"/>
      <c r="E177" s="588">
        <f t="shared" si="29"/>
        <v>0</v>
      </c>
      <c r="F177" s="522"/>
      <c r="G177" s="523"/>
      <c r="H177" s="524" t="str">
        <f t="shared" si="28"/>
        <v/>
      </c>
      <c r="I177" s="525"/>
      <c r="J177" s="526"/>
      <c r="K177" s="527">
        <f t="shared" si="30"/>
        <v>0</v>
      </c>
      <c r="L177" s="525"/>
      <c r="M177" s="528">
        <f t="shared" si="31"/>
        <v>0</v>
      </c>
      <c r="N177" s="529">
        <f t="shared" si="32"/>
        <v>0</v>
      </c>
      <c r="P177" s="102">
        <v>5</v>
      </c>
      <c r="Q177" s="530" t="s">
        <v>141</v>
      </c>
      <c r="R177" s="539"/>
      <c r="S177" s="540">
        <f t="shared" si="33"/>
        <v>726657</v>
      </c>
    </row>
    <row r="178" spans="1:19" ht="18" customHeight="1">
      <c r="A178" s="1183">
        <v>3</v>
      </c>
      <c r="B178" s="290">
        <v>1</v>
      </c>
      <c r="C178" s="520" t="s">
        <v>664</v>
      </c>
      <c r="D178" s="521"/>
      <c r="E178" s="588">
        <f t="shared" si="29"/>
        <v>2594</v>
      </c>
      <c r="F178" s="522">
        <v>2594</v>
      </c>
      <c r="G178" s="523"/>
      <c r="H178" s="524">
        <f t="shared" si="28"/>
        <v>0</v>
      </c>
      <c r="I178" s="525"/>
      <c r="J178" s="526"/>
      <c r="K178" s="527">
        <f t="shared" si="30"/>
        <v>2594</v>
      </c>
      <c r="L178" s="525"/>
      <c r="M178" s="528">
        <f t="shared" si="31"/>
        <v>2594</v>
      </c>
      <c r="N178" s="529">
        <f t="shared" si="32"/>
        <v>1.5279279788705349E-3</v>
      </c>
      <c r="Q178" s="530"/>
      <c r="R178" s="531" t="s">
        <v>525</v>
      </c>
      <c r="S178" s="541">
        <f t="shared" si="33"/>
        <v>0</v>
      </c>
    </row>
    <row r="179" spans="1:19" ht="18" customHeight="1">
      <c r="A179" s="1183">
        <v>4</v>
      </c>
      <c r="B179" s="290">
        <v>1</v>
      </c>
      <c r="C179" s="520" t="s">
        <v>172</v>
      </c>
      <c r="D179" s="521"/>
      <c r="E179" s="588">
        <f t="shared" si="29"/>
        <v>159</v>
      </c>
      <c r="F179" s="522">
        <v>159</v>
      </c>
      <c r="G179" s="523"/>
      <c r="H179" s="524">
        <f t="shared" si="28"/>
        <v>0</v>
      </c>
      <c r="I179" s="525"/>
      <c r="J179" s="526"/>
      <c r="K179" s="527">
        <f t="shared" si="30"/>
        <v>159</v>
      </c>
      <c r="L179" s="525"/>
      <c r="M179" s="528">
        <f t="shared" si="31"/>
        <v>159</v>
      </c>
      <c r="N179" s="529">
        <f t="shared" si="32"/>
        <v>9.3654799013267179E-5</v>
      </c>
      <c r="Q179" s="530"/>
      <c r="R179" s="542" t="s">
        <v>526</v>
      </c>
      <c r="S179" s="543">
        <f t="shared" si="33"/>
        <v>0</v>
      </c>
    </row>
    <row r="180" spans="1:19" ht="18" customHeight="1">
      <c r="A180" s="1184">
        <v>5</v>
      </c>
      <c r="B180" s="290">
        <v>1</v>
      </c>
      <c r="C180" s="520" t="s">
        <v>173</v>
      </c>
      <c r="D180" s="521"/>
      <c r="E180" s="589">
        <f t="shared" si="29"/>
        <v>720890</v>
      </c>
      <c r="F180" s="544">
        <v>726657</v>
      </c>
      <c r="G180" s="545"/>
      <c r="H180" s="524">
        <f t="shared" si="28"/>
        <v>7.9998335390976116E-3</v>
      </c>
      <c r="I180" s="546"/>
      <c r="J180" s="547">
        <v>95000</v>
      </c>
      <c r="K180" s="527">
        <f t="shared" si="30"/>
        <v>631657</v>
      </c>
      <c r="L180" s="546"/>
      <c r="M180" s="548">
        <f t="shared" si="31"/>
        <v>631657</v>
      </c>
      <c r="N180" s="529">
        <f t="shared" si="32"/>
        <v>0.42801833513574644</v>
      </c>
      <c r="P180" s="118">
        <v>6</v>
      </c>
      <c r="Q180" s="549" t="s">
        <v>174</v>
      </c>
      <c r="R180" s="550"/>
      <c r="S180" s="551">
        <f t="shared" si="33"/>
        <v>44124</v>
      </c>
    </row>
    <row r="181" spans="1:19" ht="18" customHeight="1">
      <c r="A181" s="1183">
        <v>3</v>
      </c>
      <c r="B181" s="290">
        <v>1</v>
      </c>
      <c r="C181" s="520" t="s">
        <v>144</v>
      </c>
      <c r="D181" s="521"/>
      <c r="E181" s="588">
        <f t="shared" si="29"/>
        <v>0</v>
      </c>
      <c r="F181" s="522"/>
      <c r="G181" s="523"/>
      <c r="H181" s="524" t="str">
        <f t="shared" si="28"/>
        <v/>
      </c>
      <c r="I181" s="525"/>
      <c r="J181" s="526"/>
      <c r="K181" s="527">
        <f t="shared" si="30"/>
        <v>0</v>
      </c>
      <c r="L181" s="525"/>
      <c r="M181" s="528">
        <f t="shared" si="31"/>
        <v>0</v>
      </c>
      <c r="N181" s="529">
        <f t="shared" si="32"/>
        <v>0</v>
      </c>
      <c r="P181" s="102">
        <v>7</v>
      </c>
      <c r="Q181" s="536" t="s">
        <v>145</v>
      </c>
      <c r="R181" s="537"/>
      <c r="S181" s="538">
        <f t="shared" si="33"/>
        <v>23314</v>
      </c>
    </row>
    <row r="182" spans="1:19" ht="18" customHeight="1">
      <c r="A182" s="1183">
        <v>6</v>
      </c>
      <c r="B182" s="290">
        <v>1</v>
      </c>
      <c r="C182" s="520" t="s">
        <v>175</v>
      </c>
      <c r="D182" s="521"/>
      <c r="E182" s="588">
        <f t="shared" si="29"/>
        <v>2114</v>
      </c>
      <c r="F182" s="522">
        <v>2114</v>
      </c>
      <c r="G182" s="523"/>
      <c r="H182" s="524">
        <f t="shared" si="28"/>
        <v>0</v>
      </c>
      <c r="I182" s="552">
        <v>760</v>
      </c>
      <c r="J182" s="553"/>
      <c r="K182" s="527">
        <f t="shared" si="30"/>
        <v>1354</v>
      </c>
      <c r="L182" s="552">
        <v>1354</v>
      </c>
      <c r="M182" s="528">
        <f t="shared" si="31"/>
        <v>0</v>
      </c>
      <c r="N182" s="529">
        <f t="shared" si="32"/>
        <v>1.2451965101512377E-3</v>
      </c>
      <c r="P182" s="102">
        <v>8</v>
      </c>
      <c r="Q182" s="530" t="s">
        <v>147</v>
      </c>
      <c r="R182" s="539"/>
      <c r="S182" s="540">
        <f t="shared" si="33"/>
        <v>261071</v>
      </c>
    </row>
    <row r="183" spans="1:19" ht="18" customHeight="1">
      <c r="A183" s="1183">
        <v>7</v>
      </c>
      <c r="B183" s="290">
        <v>1</v>
      </c>
      <c r="C183" s="520" t="s">
        <v>148</v>
      </c>
      <c r="D183" s="521"/>
      <c r="E183" s="588">
        <f t="shared" si="29"/>
        <v>22570</v>
      </c>
      <c r="F183" s="522">
        <v>22570</v>
      </c>
      <c r="G183" s="523"/>
      <c r="H183" s="524">
        <f t="shared" si="28"/>
        <v>0</v>
      </c>
      <c r="I183" s="552"/>
      <c r="J183" s="553"/>
      <c r="K183" s="527">
        <f t="shared" si="30"/>
        <v>22570</v>
      </c>
      <c r="L183" s="552">
        <v>20000</v>
      </c>
      <c r="M183" s="528">
        <f t="shared" si="31"/>
        <v>2570</v>
      </c>
      <c r="N183" s="529">
        <f t="shared" si="32"/>
        <v>1.3294269268738617E-2</v>
      </c>
      <c r="Q183" s="530"/>
      <c r="R183" s="531" t="s">
        <v>149</v>
      </c>
      <c r="S183" s="541">
        <f t="shared" si="33"/>
        <v>0</v>
      </c>
    </row>
    <row r="184" spans="1:19" ht="18" customHeight="1">
      <c r="A184" s="1183">
        <v>7</v>
      </c>
      <c r="B184" s="290">
        <v>1</v>
      </c>
      <c r="C184" s="520" t="s">
        <v>150</v>
      </c>
      <c r="D184" s="521"/>
      <c r="E184" s="588">
        <f t="shared" si="29"/>
        <v>744</v>
      </c>
      <c r="F184" s="522">
        <v>744</v>
      </c>
      <c r="G184" s="523"/>
      <c r="H184" s="524">
        <f t="shared" si="28"/>
        <v>0</v>
      </c>
      <c r="I184" s="552"/>
      <c r="J184" s="553"/>
      <c r="K184" s="527">
        <f t="shared" si="30"/>
        <v>744</v>
      </c>
      <c r="L184" s="552">
        <v>744</v>
      </c>
      <c r="M184" s="528">
        <f t="shared" si="31"/>
        <v>0</v>
      </c>
      <c r="N184" s="529">
        <f t="shared" si="32"/>
        <v>4.3823377651491054E-4</v>
      </c>
      <c r="Q184" s="530"/>
      <c r="R184" s="542" t="s">
        <v>151</v>
      </c>
      <c r="S184" s="543">
        <f t="shared" si="33"/>
        <v>0</v>
      </c>
    </row>
    <row r="185" spans="1:19" ht="18" customHeight="1">
      <c r="A185" s="1184">
        <v>8</v>
      </c>
      <c r="B185" s="290">
        <v>1</v>
      </c>
      <c r="C185" s="520" t="s">
        <v>152</v>
      </c>
      <c r="D185" s="521"/>
      <c r="E185" s="589">
        <f t="shared" si="29"/>
        <v>87983</v>
      </c>
      <c r="F185" s="544">
        <v>87983</v>
      </c>
      <c r="G185" s="545"/>
      <c r="H185" s="524">
        <f t="shared" si="28"/>
        <v>0</v>
      </c>
      <c r="I185" s="554">
        <v>58332</v>
      </c>
      <c r="J185" s="547"/>
      <c r="K185" s="527">
        <f t="shared" si="30"/>
        <v>29651</v>
      </c>
      <c r="L185" s="554">
        <v>29651</v>
      </c>
      <c r="M185" s="555">
        <f t="shared" si="31"/>
        <v>0</v>
      </c>
      <c r="N185" s="529">
        <f t="shared" si="32"/>
        <v>5.1824089192353998E-2</v>
      </c>
      <c r="P185" s="118">
        <v>9</v>
      </c>
      <c r="Q185" s="549" t="s">
        <v>153</v>
      </c>
      <c r="R185" s="550"/>
      <c r="S185" s="551">
        <f t="shared" si="33"/>
        <v>38690</v>
      </c>
    </row>
    <row r="186" spans="1:19" ht="18" customHeight="1">
      <c r="A186" s="1183">
        <v>13</v>
      </c>
      <c r="B186" s="290">
        <v>1</v>
      </c>
      <c r="C186" s="397" t="s">
        <v>154</v>
      </c>
      <c r="D186" s="521"/>
      <c r="E186" s="588">
        <f t="shared" si="29"/>
        <v>0</v>
      </c>
      <c r="F186" s="522"/>
      <c r="G186" s="523"/>
      <c r="H186" s="524" t="str">
        <f t="shared" si="28"/>
        <v/>
      </c>
      <c r="I186" s="525"/>
      <c r="J186" s="526"/>
      <c r="K186" s="527">
        <f t="shared" si="30"/>
        <v>0</v>
      </c>
      <c r="L186" s="525"/>
      <c r="M186" s="528">
        <f t="shared" si="31"/>
        <v>0</v>
      </c>
      <c r="N186" s="529">
        <f t="shared" si="32"/>
        <v>0</v>
      </c>
      <c r="P186" s="102">
        <v>10</v>
      </c>
      <c r="Q186" s="536" t="s">
        <v>155</v>
      </c>
      <c r="R186" s="537"/>
      <c r="S186" s="538">
        <f t="shared" si="33"/>
        <v>95066</v>
      </c>
    </row>
    <row r="187" spans="1:19" ht="18" customHeight="1">
      <c r="A187" s="1184">
        <v>8</v>
      </c>
      <c r="B187" s="290">
        <v>1</v>
      </c>
      <c r="C187" s="520" t="s">
        <v>156</v>
      </c>
      <c r="D187" s="521"/>
      <c r="E187" s="589">
        <f t="shared" si="29"/>
        <v>173088</v>
      </c>
      <c r="F187" s="544">
        <v>173088</v>
      </c>
      <c r="G187" s="545"/>
      <c r="H187" s="524">
        <f t="shared" si="28"/>
        <v>0</v>
      </c>
      <c r="I187" s="554">
        <v>44196</v>
      </c>
      <c r="J187" s="547"/>
      <c r="K187" s="527">
        <f t="shared" si="30"/>
        <v>128892</v>
      </c>
      <c r="L187" s="554">
        <v>128892</v>
      </c>
      <c r="M187" s="555">
        <f t="shared" si="31"/>
        <v>0</v>
      </c>
      <c r="N187" s="529">
        <f t="shared" si="32"/>
        <v>0.10195296762017854</v>
      </c>
      <c r="P187" s="118">
        <v>11</v>
      </c>
      <c r="Q187" s="549" t="s">
        <v>157</v>
      </c>
      <c r="R187" s="550"/>
      <c r="S187" s="551">
        <f t="shared" si="33"/>
        <v>164738</v>
      </c>
    </row>
    <row r="188" spans="1:19" ht="18" customHeight="1">
      <c r="A188" s="1183">
        <v>9</v>
      </c>
      <c r="B188" s="290">
        <v>1</v>
      </c>
      <c r="C188" s="520" t="s">
        <v>158</v>
      </c>
      <c r="D188" s="521"/>
      <c r="E188" s="590">
        <f t="shared" si="29"/>
        <v>38690</v>
      </c>
      <c r="F188" s="522">
        <v>38690</v>
      </c>
      <c r="G188" s="523"/>
      <c r="H188" s="524">
        <f t="shared" si="28"/>
        <v>0</v>
      </c>
      <c r="I188" s="552">
        <v>5000</v>
      </c>
      <c r="J188" s="553"/>
      <c r="K188" s="527">
        <f t="shared" si="30"/>
        <v>33690</v>
      </c>
      <c r="L188" s="552"/>
      <c r="M188" s="528">
        <f t="shared" si="31"/>
        <v>33690</v>
      </c>
      <c r="N188" s="529">
        <f t="shared" si="32"/>
        <v>2.278933442656168E-2</v>
      </c>
      <c r="P188" s="102">
        <v>12</v>
      </c>
      <c r="Q188" s="530" t="s">
        <v>159</v>
      </c>
      <c r="R188" s="539"/>
      <c r="S188" s="540">
        <f t="shared" si="33"/>
        <v>100397</v>
      </c>
    </row>
    <row r="189" spans="1:19" ht="18" customHeight="1">
      <c r="A189" s="1184">
        <v>6</v>
      </c>
      <c r="B189" s="290">
        <v>1</v>
      </c>
      <c r="C189" s="520" t="s">
        <v>160</v>
      </c>
      <c r="D189" s="521"/>
      <c r="E189" s="590">
        <f t="shared" si="29"/>
        <v>42010</v>
      </c>
      <c r="F189" s="522">
        <v>42010</v>
      </c>
      <c r="G189" s="523"/>
      <c r="H189" s="524">
        <f t="shared" si="28"/>
        <v>0</v>
      </c>
      <c r="I189" s="552">
        <v>42010</v>
      </c>
      <c r="J189" s="553"/>
      <c r="K189" s="557">
        <f t="shared" si="30"/>
        <v>0</v>
      </c>
      <c r="L189" s="525"/>
      <c r="M189" s="558">
        <f t="shared" si="31"/>
        <v>0</v>
      </c>
      <c r="N189" s="529">
        <f t="shared" si="32"/>
        <v>2.474489375187015E-2</v>
      </c>
      <c r="Q189" s="530"/>
      <c r="R189" s="531"/>
      <c r="S189" s="541">
        <f t="shared" si="33"/>
        <v>0</v>
      </c>
    </row>
    <row r="190" spans="1:19" ht="18" customHeight="1">
      <c r="A190" s="1184">
        <v>10</v>
      </c>
      <c r="B190" s="290">
        <v>1</v>
      </c>
      <c r="C190" s="520" t="s">
        <v>161</v>
      </c>
      <c r="D190" s="521"/>
      <c r="E190" s="589">
        <f t="shared" si="29"/>
        <v>95066</v>
      </c>
      <c r="F190" s="544">
        <v>95066</v>
      </c>
      <c r="G190" s="545"/>
      <c r="H190" s="524">
        <f t="shared" si="28"/>
        <v>0</v>
      </c>
      <c r="I190" s="554">
        <v>95066</v>
      </c>
      <c r="J190" s="547"/>
      <c r="K190" s="557">
        <f t="shared" si="30"/>
        <v>0</v>
      </c>
      <c r="L190" s="546"/>
      <c r="M190" s="555">
        <f t="shared" si="31"/>
        <v>0</v>
      </c>
      <c r="N190" s="529">
        <f t="shared" si="32"/>
        <v>5.5996145427643126E-2</v>
      </c>
      <c r="P190" s="118"/>
      <c r="Q190" s="530"/>
      <c r="R190" s="531"/>
      <c r="S190" s="559">
        <f t="shared" si="33"/>
        <v>0</v>
      </c>
    </row>
    <row r="191" spans="1:19" ht="18" customHeight="1">
      <c r="A191" s="1184">
        <v>11</v>
      </c>
      <c r="B191" s="290">
        <v>1</v>
      </c>
      <c r="C191" s="520" t="s">
        <v>162</v>
      </c>
      <c r="D191" s="521"/>
      <c r="E191" s="588">
        <f t="shared" si="29"/>
        <v>164738</v>
      </c>
      <c r="F191" s="522">
        <v>164738</v>
      </c>
      <c r="G191" s="523"/>
      <c r="H191" s="524">
        <f t="shared" si="28"/>
        <v>0</v>
      </c>
      <c r="I191" s="552"/>
      <c r="J191" s="553">
        <v>164738</v>
      </c>
      <c r="K191" s="557">
        <f t="shared" si="30"/>
        <v>0</v>
      </c>
      <c r="L191" s="525"/>
      <c r="M191" s="558">
        <f t="shared" si="31"/>
        <v>0</v>
      </c>
      <c r="N191" s="529">
        <f t="shared" si="32"/>
        <v>9.7034618112249102E-2</v>
      </c>
      <c r="Q191" s="530"/>
      <c r="R191" s="531"/>
      <c r="S191" s="541">
        <f t="shared" si="33"/>
        <v>0</v>
      </c>
    </row>
    <row r="192" spans="1:19" ht="18" customHeight="1">
      <c r="A192" s="1184">
        <v>13</v>
      </c>
      <c r="B192" s="290">
        <v>1</v>
      </c>
      <c r="C192" s="520" t="s">
        <v>163</v>
      </c>
      <c r="D192" s="521"/>
      <c r="E192" s="589">
        <f t="shared" si="29"/>
        <v>19945</v>
      </c>
      <c r="F192" s="544">
        <v>19945</v>
      </c>
      <c r="G192" s="545"/>
      <c r="H192" s="524">
        <f t="shared" si="28"/>
        <v>0</v>
      </c>
      <c r="I192" s="554">
        <v>9945</v>
      </c>
      <c r="J192" s="547">
        <v>10000</v>
      </c>
      <c r="K192" s="527">
        <f t="shared" si="30"/>
        <v>0</v>
      </c>
      <c r="L192" s="554"/>
      <c r="M192" s="548">
        <f t="shared" si="31"/>
        <v>0</v>
      </c>
      <c r="N192" s="529">
        <f t="shared" si="32"/>
        <v>1.1748081549179961E-2</v>
      </c>
      <c r="P192" s="118"/>
      <c r="Q192" s="530"/>
      <c r="R192" s="542" t="s">
        <v>164</v>
      </c>
      <c r="S192" s="560">
        <f t="shared" si="33"/>
        <v>0</v>
      </c>
    </row>
    <row r="193" spans="1:20" ht="18" customHeight="1">
      <c r="B193" s="290"/>
      <c r="C193" s="1688" t="s">
        <v>165</v>
      </c>
      <c r="D193" s="521" t="s">
        <v>166</v>
      </c>
      <c r="E193" s="588">
        <f t="shared" si="29"/>
        <v>0</v>
      </c>
      <c r="F193" s="522"/>
      <c r="G193" s="523"/>
      <c r="H193" s="524" t="str">
        <f t="shared" si="28"/>
        <v/>
      </c>
      <c r="I193" s="525"/>
      <c r="J193" s="553"/>
      <c r="K193" s="557">
        <f t="shared" si="30"/>
        <v>0</v>
      </c>
      <c r="L193" s="525"/>
      <c r="M193" s="558">
        <f t="shared" si="31"/>
        <v>0</v>
      </c>
      <c r="N193" s="529">
        <f t="shared" si="32"/>
        <v>0</v>
      </c>
      <c r="P193" s="102">
        <v>13</v>
      </c>
      <c r="Q193" s="549" t="s">
        <v>167</v>
      </c>
      <c r="R193" s="550"/>
      <c r="S193" s="538">
        <f t="shared" si="33"/>
        <v>19945</v>
      </c>
    </row>
    <row r="194" spans="1:20" ht="18" customHeight="1">
      <c r="B194" s="290"/>
      <c r="C194" s="1688"/>
      <c r="D194" s="521" t="s">
        <v>168</v>
      </c>
      <c r="E194" s="588">
        <f t="shared" si="29"/>
        <v>0</v>
      </c>
      <c r="F194" s="522"/>
      <c r="G194" s="523"/>
      <c r="H194" s="524" t="str">
        <f t="shared" si="28"/>
        <v/>
      </c>
      <c r="I194" s="552"/>
      <c r="J194" s="553"/>
      <c r="K194" s="527">
        <f t="shared" si="30"/>
        <v>0</v>
      </c>
      <c r="L194" s="552"/>
      <c r="M194" s="528">
        <f t="shared" si="31"/>
        <v>0</v>
      </c>
      <c r="N194" s="529">
        <f t="shared" si="32"/>
        <v>0</v>
      </c>
      <c r="Q194" s="561" t="s">
        <v>55</v>
      </c>
      <c r="R194" s="562"/>
      <c r="S194" s="540">
        <f>SUM(S170:S193)</f>
        <v>1697724</v>
      </c>
      <c r="T194" s="102" t="str">
        <f>IF(F197-S194=0,"OK","合計不一致")</f>
        <v>OK</v>
      </c>
    </row>
    <row r="195" spans="1:20" ht="18" customHeight="1">
      <c r="B195" s="290"/>
      <c r="C195" s="1688"/>
      <c r="D195" s="521" t="s">
        <v>169</v>
      </c>
      <c r="E195" s="588">
        <f t="shared" si="29"/>
        <v>19945</v>
      </c>
      <c r="F195" s="522">
        <v>19945</v>
      </c>
      <c r="G195" s="523"/>
      <c r="H195" s="524">
        <f t="shared" si="28"/>
        <v>0</v>
      </c>
      <c r="I195" s="552">
        <v>9945</v>
      </c>
      <c r="J195" s="553">
        <v>10000</v>
      </c>
      <c r="K195" s="527">
        <f t="shared" si="30"/>
        <v>0</v>
      </c>
      <c r="L195" s="552"/>
      <c r="M195" s="528">
        <f t="shared" si="31"/>
        <v>0</v>
      </c>
      <c r="N195" s="529">
        <f t="shared" si="32"/>
        <v>1.1748081549179961E-2</v>
      </c>
      <c r="Q195" s="563"/>
      <c r="R195" s="564" t="s">
        <v>539</v>
      </c>
      <c r="S195" s="565">
        <f>M197</f>
        <v>891639</v>
      </c>
    </row>
    <row r="196" spans="1:20" ht="18" customHeight="1" thickBot="1">
      <c r="A196" s="1183">
        <v>12</v>
      </c>
      <c r="B196" s="290">
        <v>1</v>
      </c>
      <c r="C196" s="566" t="s">
        <v>668</v>
      </c>
      <c r="D196" s="567"/>
      <c r="E196" s="568">
        <v>100397</v>
      </c>
      <c r="F196" s="1180">
        <v>100397</v>
      </c>
      <c r="G196" s="1181"/>
      <c r="H196" s="569">
        <f t="shared" si="28"/>
        <v>0</v>
      </c>
      <c r="I196" s="1163"/>
      <c r="J196" s="1164">
        <f>F196</f>
        <v>100397</v>
      </c>
      <c r="K196" s="570">
        <f t="shared" si="30"/>
        <v>0</v>
      </c>
      <c r="L196" s="571"/>
      <c r="M196" s="572">
        <f t="shared" si="31"/>
        <v>0</v>
      </c>
      <c r="N196" s="573">
        <f t="shared" si="32"/>
        <v>5.9136231802106823E-2</v>
      </c>
    </row>
    <row r="197" spans="1:20" ht="18" customHeight="1" thickTop="1">
      <c r="C197" s="1689" t="s">
        <v>170</v>
      </c>
      <c r="D197" s="1690"/>
      <c r="E197" s="574">
        <f>SUMIF($B170:$B196,"1",E170:E196)</f>
        <v>1697206</v>
      </c>
      <c r="F197" s="574">
        <f>SUMIF($B$170:$B$196,"1",F170:F196)</f>
        <v>1697724</v>
      </c>
      <c r="G197" s="575">
        <f>SUMIF($B$170:$B$196,"1",G170:G196)</f>
        <v>0</v>
      </c>
      <c r="H197" s="576">
        <f t="shared" si="28"/>
        <v>3.0520749985574191E-4</v>
      </c>
      <c r="I197" s="577">
        <f>SUMIF($B$170:$B$196,"1",I170:I196)</f>
        <v>255309</v>
      </c>
      <c r="J197" s="578">
        <f>SUMIF($B$170:$B$196,"1",J170:J196)</f>
        <v>370135</v>
      </c>
      <c r="K197" s="579">
        <f>SUMIF($B$170:$B$196,"1",K170:K196)</f>
        <v>1072280</v>
      </c>
      <c r="L197" s="577">
        <f>SUMIF($B$170:$B$196,"1",L170:L196)</f>
        <v>180641</v>
      </c>
      <c r="M197" s="578">
        <f>SUMIF($B$170:$B$196,"1",M170:M196)</f>
        <v>891639</v>
      </c>
      <c r="N197" s="580">
        <f t="shared" si="32"/>
        <v>1</v>
      </c>
    </row>
    <row r="198" spans="1:20" ht="18" customHeight="1">
      <c r="C198" s="1691" t="s">
        <v>171</v>
      </c>
      <c r="D198" s="1692"/>
      <c r="E198" s="581"/>
      <c r="F198" s="582"/>
      <c r="G198" s="583"/>
      <c r="H198" s="584"/>
      <c r="I198" s="585">
        <f>IF($F197&gt;0,(I197/$F197),"")</f>
        <v>0.15038310114011466</v>
      </c>
      <c r="J198" s="576">
        <f>IF($F197&gt;0,(J197/$F197),"")</f>
        <v>0.21801835869670216</v>
      </c>
      <c r="K198" s="580">
        <f>IF($F197&gt;0,(K197/$F197),"")</f>
        <v>0.63159854016318318</v>
      </c>
      <c r="L198" s="585">
        <f>IF($F197&gt;0,(L197/$F197),"")</f>
        <v>0.10640186508525531</v>
      </c>
      <c r="M198" s="576">
        <f>IF($F197&gt;0,(M197/$F197),"")</f>
        <v>0.52519667507792789</v>
      </c>
      <c r="N198" s="586"/>
    </row>
  </sheetData>
  <mergeCells count="60">
    <mergeCell ref="C36:D37"/>
    <mergeCell ref="E36:E37"/>
    <mergeCell ref="I36:J36"/>
    <mergeCell ref="K36:K37"/>
    <mergeCell ref="M1:N1"/>
    <mergeCell ref="C28:C30"/>
    <mergeCell ref="C32:D32"/>
    <mergeCell ref="C33:D33"/>
    <mergeCell ref="C3:D4"/>
    <mergeCell ref="E3:E4"/>
    <mergeCell ref="I3:J3"/>
    <mergeCell ref="K3:K4"/>
    <mergeCell ref="L3:M3"/>
    <mergeCell ref="N3:N4"/>
    <mergeCell ref="I69:J69"/>
    <mergeCell ref="K69:K70"/>
    <mergeCell ref="L69:M69"/>
    <mergeCell ref="M34:N34"/>
    <mergeCell ref="M67:N67"/>
    <mergeCell ref="C61:C63"/>
    <mergeCell ref="C65:D65"/>
    <mergeCell ref="C66:D66"/>
    <mergeCell ref="C69:D70"/>
    <mergeCell ref="E102:E103"/>
    <mergeCell ref="E69:E70"/>
    <mergeCell ref="I102:J102"/>
    <mergeCell ref="K102:K103"/>
    <mergeCell ref="L102:M102"/>
    <mergeCell ref="C94:C96"/>
    <mergeCell ref="C98:D98"/>
    <mergeCell ref="C99:D99"/>
    <mergeCell ref="C102:D103"/>
    <mergeCell ref="M100:N100"/>
    <mergeCell ref="C127:C129"/>
    <mergeCell ref="C131:D131"/>
    <mergeCell ref="C132:D132"/>
    <mergeCell ref="C135:D136"/>
    <mergeCell ref="C160:C162"/>
    <mergeCell ref="C164:D164"/>
    <mergeCell ref="K168:K169"/>
    <mergeCell ref="L168:M168"/>
    <mergeCell ref="N168:N169"/>
    <mergeCell ref="C165:D165"/>
    <mergeCell ref="I168:J168"/>
    <mergeCell ref="M166:N166"/>
    <mergeCell ref="N135:N136"/>
    <mergeCell ref="E135:E136"/>
    <mergeCell ref="I135:J135"/>
    <mergeCell ref="K135:K136"/>
    <mergeCell ref="L135:M135"/>
    <mergeCell ref="C193:C195"/>
    <mergeCell ref="C197:D197"/>
    <mergeCell ref="C198:D198"/>
    <mergeCell ref="C168:D169"/>
    <mergeCell ref="E168:E169"/>
    <mergeCell ref="M133:N133"/>
    <mergeCell ref="N102:N103"/>
    <mergeCell ref="N69:N70"/>
    <mergeCell ref="N36:N37"/>
    <mergeCell ref="L36:M36"/>
  </mergeCells>
  <phoneticPr fontId="2"/>
  <printOptions horizontalCentered="1"/>
  <pageMargins left="0.59055118110236227" right="0.39370078740157483" top="0.39370078740157483" bottom="0.19685039370078741" header="0.39370078740157483" footer="0.31496062992125984"/>
  <pageSetup paperSize="9" fitToWidth="0" orientation="landscape" r:id="rId1"/>
  <headerFooter alignWithMargins="0"/>
  <rowBreaks count="1" manualBreakCount="1">
    <brk id="99" min="2" max="13"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sheetPr>
  <dimension ref="A1:V132"/>
  <sheetViews>
    <sheetView showGridLines="0" showZeros="0" view="pageBreakPreview" zoomScaleNormal="100" zoomScaleSheetLayoutView="100" workbookViewId="0">
      <pane xSplit="6" ySplit="5" topLeftCell="G6" activePane="bottomRight" state="frozen"/>
      <selection activeCell="B3" sqref="B3:H23"/>
      <selection pane="topRight" activeCell="B3" sqref="B3:H23"/>
      <selection pane="bottomLeft" activeCell="B3" sqref="B3:H23"/>
      <selection pane="bottomRight" activeCell="C1" sqref="C1"/>
    </sheetView>
  </sheetViews>
  <sheetFormatPr defaultRowHeight="13.5"/>
  <cols>
    <col min="1" max="2" width="1.375" style="289" customWidth="1"/>
    <col min="3" max="3" width="1.875" style="102" customWidth="1"/>
    <col min="4" max="4" width="15.75" style="102" customWidth="1"/>
    <col min="5" max="6" width="11.625" style="102" customWidth="1"/>
    <col min="7" max="7" width="9.875" style="102" customWidth="1"/>
    <col min="8" max="8" width="10.5" style="102" customWidth="1"/>
    <col min="9" max="9" width="10" style="102" customWidth="1"/>
    <col min="10" max="11" width="10.25" style="102" customWidth="1"/>
    <col min="12" max="12" width="10.625" style="102" customWidth="1"/>
    <col min="13" max="14" width="10.25" style="689" customWidth="1"/>
    <col min="15" max="15" width="8" style="102" customWidth="1"/>
    <col min="16" max="16" width="8.125" style="102" customWidth="1"/>
    <col min="17" max="17" width="10.625" style="102" customWidth="1"/>
    <col min="18" max="18" width="1.625" style="102" customWidth="1"/>
    <col min="19" max="19" width="9" style="102"/>
    <col min="20" max="20" width="3.5" style="595" customWidth="1"/>
    <col min="21" max="21" width="14.125" style="595" customWidth="1"/>
    <col min="22" max="22" width="10.625" style="102" bestFit="1" customWidth="1"/>
    <col min="23" max="16384" width="9" style="102"/>
  </cols>
  <sheetData>
    <row r="1" spans="1:22" ht="22.5" customHeight="1" thickBot="1">
      <c r="B1" s="290"/>
      <c r="D1" s="593" t="s">
        <v>744</v>
      </c>
      <c r="F1" s="96"/>
      <c r="G1" s="96"/>
      <c r="H1" s="96"/>
      <c r="I1" s="96"/>
      <c r="J1" s="96"/>
      <c r="K1" s="96"/>
      <c r="L1" s="99"/>
      <c r="M1" s="594"/>
      <c r="N1" s="594"/>
      <c r="O1" s="100"/>
      <c r="P1" s="1709" t="s">
        <v>112</v>
      </c>
      <c r="Q1" s="1710"/>
    </row>
    <row r="2" spans="1:22" ht="16.5" customHeight="1">
      <c r="B2" s="290"/>
      <c r="C2" s="96"/>
      <c r="D2" s="96"/>
      <c r="E2" s="96"/>
      <c r="F2" s="96"/>
      <c r="G2" s="96"/>
      <c r="H2" s="96"/>
      <c r="I2" s="96"/>
      <c r="J2" s="96"/>
      <c r="K2" s="96"/>
      <c r="L2" s="96"/>
      <c r="M2" s="596"/>
      <c r="N2" s="596"/>
      <c r="O2" s="96"/>
      <c r="P2" s="103"/>
      <c r="Q2" s="104" t="s">
        <v>513</v>
      </c>
    </row>
    <row r="3" spans="1:22" ht="24.95" customHeight="1">
      <c r="B3" s="290"/>
      <c r="C3" s="1686" t="s">
        <v>514</v>
      </c>
      <c r="D3" s="1693"/>
      <c r="E3" s="1720" t="s">
        <v>176</v>
      </c>
      <c r="F3" s="1699" t="s">
        <v>177</v>
      </c>
      <c r="G3" s="1693"/>
      <c r="H3" s="1693"/>
      <c r="I3" s="1698"/>
      <c r="J3" s="1699" t="s">
        <v>178</v>
      </c>
      <c r="K3" s="1732"/>
      <c r="L3" s="1720" t="s">
        <v>179</v>
      </c>
      <c r="M3" s="1713" t="s">
        <v>180</v>
      </c>
      <c r="N3" s="1714"/>
      <c r="O3" s="1684" t="s">
        <v>181</v>
      </c>
      <c r="P3" s="1684" t="s">
        <v>182</v>
      </c>
      <c r="Q3" s="1684" t="s">
        <v>183</v>
      </c>
    </row>
    <row r="4" spans="1:22" ht="11.25" customHeight="1">
      <c r="B4" s="290"/>
      <c r="C4" s="1718"/>
      <c r="D4" s="1719"/>
      <c r="E4" s="1721"/>
      <c r="F4" s="1727"/>
      <c r="G4" s="1728" t="s">
        <v>665</v>
      </c>
      <c r="H4" s="1728" t="s">
        <v>666</v>
      </c>
      <c r="I4" s="1730" t="s">
        <v>667</v>
      </c>
      <c r="J4" s="1727"/>
      <c r="K4" s="1733"/>
      <c r="L4" s="1721"/>
      <c r="M4" s="1715"/>
      <c r="N4" s="1716"/>
      <c r="O4" s="1717"/>
      <c r="P4" s="1717"/>
      <c r="Q4" s="1717"/>
    </row>
    <row r="5" spans="1:22" ht="24.95" customHeight="1">
      <c r="B5" s="290"/>
      <c r="C5" s="1694"/>
      <c r="D5" s="1695"/>
      <c r="E5" s="1722"/>
      <c r="F5" s="1700"/>
      <c r="G5" s="1729"/>
      <c r="H5" s="1729"/>
      <c r="I5" s="1731"/>
      <c r="J5" s="504" t="s">
        <v>124</v>
      </c>
      <c r="K5" s="505" t="s">
        <v>125</v>
      </c>
      <c r="L5" s="1722"/>
      <c r="M5" s="597" t="s">
        <v>124</v>
      </c>
      <c r="N5" s="598" t="s">
        <v>125</v>
      </c>
      <c r="O5" s="1685"/>
      <c r="P5" s="1685"/>
      <c r="Q5" s="1685"/>
      <c r="T5" s="595" t="s">
        <v>126</v>
      </c>
    </row>
    <row r="6" spans="1:22" s="118" customFormat="1" ht="24.95" customHeight="1">
      <c r="A6" s="293">
        <v>1</v>
      </c>
      <c r="B6" s="290">
        <v>1</v>
      </c>
      <c r="C6" s="566" t="s">
        <v>184</v>
      </c>
      <c r="D6" s="599"/>
      <c r="E6" s="600">
        <v>255938</v>
      </c>
      <c r="F6" s="600">
        <v>297609</v>
      </c>
      <c r="G6" s="602"/>
      <c r="H6" s="603"/>
      <c r="I6" s="604"/>
      <c r="J6" s="605">
        <v>1674</v>
      </c>
      <c r="K6" s="606">
        <v>1835</v>
      </c>
      <c r="L6" s="607">
        <f>F6-J6-K6</f>
        <v>294100</v>
      </c>
      <c r="M6" s="608">
        <v>16006</v>
      </c>
      <c r="N6" s="609">
        <f>L6-M6</f>
        <v>278094</v>
      </c>
      <c r="O6" s="610">
        <f t="shared" ref="O6:O20" si="0">IF(F$20&gt;0,(F6/F$20),"")</f>
        <v>0.21621050245626883</v>
      </c>
      <c r="P6" s="610">
        <f>IF(E6&gt;0,(F6/E6)-1,"")</f>
        <v>0.16281677593792243</v>
      </c>
      <c r="Q6" s="610">
        <f t="shared" ref="Q6:Q20" si="1">IF(Q$21&gt;0,(N6/Q$21),"")</f>
        <v>0.26681877231932977</v>
      </c>
      <c r="S6" s="118">
        <v>1</v>
      </c>
      <c r="T6" s="1723" t="s">
        <v>185</v>
      </c>
      <c r="U6" s="1723"/>
      <c r="V6" s="611">
        <f>F6</f>
        <v>297609</v>
      </c>
    </row>
    <row r="7" spans="1:22" ht="24.95" customHeight="1">
      <c r="A7" s="289">
        <v>4</v>
      </c>
      <c r="B7" s="290">
        <v>1</v>
      </c>
      <c r="C7" s="520" t="s">
        <v>186</v>
      </c>
      <c r="D7" s="521"/>
      <c r="E7" s="612">
        <v>449284</v>
      </c>
      <c r="F7" s="629">
        <v>328443</v>
      </c>
      <c r="G7" s="614"/>
      <c r="H7" s="615"/>
      <c r="I7" s="616"/>
      <c r="J7" s="617">
        <v>42185</v>
      </c>
      <c r="K7" s="618">
        <v>105691</v>
      </c>
      <c r="L7" s="619">
        <f t="shared" ref="L7:L20" si="2">F7-J7-K7</f>
        <v>180567</v>
      </c>
      <c r="M7" s="620">
        <v>18660</v>
      </c>
      <c r="N7" s="621">
        <f>L7-M7</f>
        <v>161907</v>
      </c>
      <c r="O7" s="622">
        <f t="shared" si="0"/>
        <v>0.23861115106816091</v>
      </c>
      <c r="P7" s="622">
        <f t="shared" ref="P7:P20" si="3">IF(E7&gt;0,(F7/E7)-1,"")</f>
        <v>-0.26896350637903865</v>
      </c>
      <c r="Q7" s="622">
        <f t="shared" si="1"/>
        <v>0.15534253514964624</v>
      </c>
      <c r="T7" s="623"/>
      <c r="U7" s="624" t="s">
        <v>543</v>
      </c>
      <c r="V7" s="625"/>
    </row>
    <row r="8" spans="1:22" ht="24.95" customHeight="1">
      <c r="A8" s="289">
        <v>5</v>
      </c>
      <c r="B8" s="290">
        <v>1</v>
      </c>
      <c r="C8" s="520" t="s">
        <v>187</v>
      </c>
      <c r="D8" s="521"/>
      <c r="E8" s="612">
        <v>18798</v>
      </c>
      <c r="F8" s="629">
        <v>24287</v>
      </c>
      <c r="G8" s="614"/>
      <c r="H8" s="615"/>
      <c r="I8" s="616"/>
      <c r="J8" s="617"/>
      <c r="K8" s="618">
        <v>2430</v>
      </c>
      <c r="L8" s="619">
        <f t="shared" si="2"/>
        <v>21857</v>
      </c>
      <c r="M8" s="620">
        <v>1255</v>
      </c>
      <c r="N8" s="621">
        <f t="shared" ref="N8:N19" si="4">L8-M8</f>
        <v>20602</v>
      </c>
      <c r="O8" s="622">
        <f t="shared" si="0"/>
        <v>1.7644306701596394E-2</v>
      </c>
      <c r="P8" s="622">
        <f t="shared" si="3"/>
        <v>0.29199914884562195</v>
      </c>
      <c r="Q8" s="622">
        <f t="shared" si="1"/>
        <v>1.9766698840402282E-2</v>
      </c>
      <c r="T8" s="626"/>
      <c r="U8" s="627" t="s">
        <v>546</v>
      </c>
      <c r="V8" s="628"/>
    </row>
    <row r="9" spans="1:22" s="118" customFormat="1" ht="24.95" customHeight="1">
      <c r="A9" s="293">
        <v>2</v>
      </c>
      <c r="B9" s="290">
        <v>1</v>
      </c>
      <c r="C9" s="520" t="s">
        <v>188</v>
      </c>
      <c r="D9" s="521"/>
      <c r="E9" s="629">
        <v>55439</v>
      </c>
      <c r="F9" s="629">
        <v>67191</v>
      </c>
      <c r="G9" s="630"/>
      <c r="H9" s="631"/>
      <c r="I9" s="616"/>
      <c r="J9" s="632"/>
      <c r="K9" s="618">
        <v>382</v>
      </c>
      <c r="L9" s="619">
        <f t="shared" si="2"/>
        <v>66809</v>
      </c>
      <c r="M9" s="620">
        <v>34760</v>
      </c>
      <c r="N9" s="633">
        <f t="shared" si="4"/>
        <v>32049</v>
      </c>
      <c r="O9" s="622">
        <f t="shared" si="0"/>
        <v>4.881371151591235E-2</v>
      </c>
      <c r="P9" s="622">
        <f t="shared" si="3"/>
        <v>0.2119807355832537</v>
      </c>
      <c r="Q9" s="622">
        <f t="shared" si="1"/>
        <v>3.0749584076111672E-2</v>
      </c>
      <c r="S9" s="118">
        <v>2</v>
      </c>
      <c r="T9" s="1724" t="s">
        <v>189</v>
      </c>
      <c r="U9" s="1724"/>
      <c r="V9" s="634">
        <f>F9</f>
        <v>67191</v>
      </c>
    </row>
    <row r="10" spans="1:22" ht="24.95" customHeight="1">
      <c r="A10" s="289">
        <v>6</v>
      </c>
      <c r="B10" s="290">
        <v>1</v>
      </c>
      <c r="C10" s="635" t="s">
        <v>190</v>
      </c>
      <c r="D10" s="521"/>
      <c r="E10" s="636">
        <f t="shared" ref="E10:K10" si="5">SUM(E11:E12)</f>
        <v>292587</v>
      </c>
      <c r="F10" s="613">
        <f t="shared" si="5"/>
        <v>305614</v>
      </c>
      <c r="G10" s="637">
        <f t="shared" si="5"/>
        <v>0</v>
      </c>
      <c r="H10" s="638">
        <f t="shared" si="5"/>
        <v>0</v>
      </c>
      <c r="I10" s="639">
        <f t="shared" si="5"/>
        <v>0</v>
      </c>
      <c r="J10" s="640">
        <f t="shared" si="5"/>
        <v>44892</v>
      </c>
      <c r="K10" s="641">
        <f t="shared" si="5"/>
        <v>61411</v>
      </c>
      <c r="L10" s="619">
        <f t="shared" si="2"/>
        <v>199311</v>
      </c>
      <c r="M10" s="642">
        <f>SUM(M11:M12)</f>
        <v>6822</v>
      </c>
      <c r="N10" s="621">
        <f t="shared" si="4"/>
        <v>192489</v>
      </c>
      <c r="O10" s="622">
        <f t="shared" si="0"/>
        <v>0.22202606943227571</v>
      </c>
      <c r="P10" s="622">
        <f t="shared" si="3"/>
        <v>4.4523509246822357E-2</v>
      </c>
      <c r="Q10" s="622">
        <f t="shared" si="1"/>
        <v>0.18468459824726699</v>
      </c>
      <c r="S10" s="102">
        <v>3</v>
      </c>
      <c r="T10" s="1725" t="s">
        <v>191</v>
      </c>
      <c r="U10" s="1726"/>
      <c r="V10" s="643">
        <f>F13</f>
        <v>147569</v>
      </c>
    </row>
    <row r="11" spans="1:22" ht="24.95" customHeight="1">
      <c r="B11" s="290"/>
      <c r="C11" s="1711"/>
      <c r="D11" s="644" t="s">
        <v>192</v>
      </c>
      <c r="E11" s="612">
        <v>2680</v>
      </c>
      <c r="F11" s="629">
        <v>2343</v>
      </c>
      <c r="G11" s="614"/>
      <c r="H11" s="615"/>
      <c r="I11" s="616"/>
      <c r="J11" s="617"/>
      <c r="K11" s="618"/>
      <c r="L11" s="619">
        <f t="shared" si="2"/>
        <v>2343</v>
      </c>
      <c r="M11" s="620"/>
      <c r="N11" s="621">
        <f t="shared" si="4"/>
        <v>2343</v>
      </c>
      <c r="O11" s="622">
        <f t="shared" si="0"/>
        <v>1.702170321646986E-3</v>
      </c>
      <c r="P11" s="622">
        <f t="shared" si="3"/>
        <v>-0.12574626865671645</v>
      </c>
      <c r="Q11" s="622">
        <f t="shared" si="1"/>
        <v>2.2480038531726308E-3</v>
      </c>
      <c r="T11" s="623"/>
      <c r="U11" s="645" t="s">
        <v>193</v>
      </c>
      <c r="V11" s="646">
        <f>F14</f>
        <v>147569</v>
      </c>
    </row>
    <row r="12" spans="1:22" ht="24.95" customHeight="1">
      <c r="B12" s="290"/>
      <c r="C12" s="1712"/>
      <c r="D12" s="647" t="s">
        <v>194</v>
      </c>
      <c r="E12" s="612">
        <v>289907</v>
      </c>
      <c r="F12" s="629">
        <v>303271</v>
      </c>
      <c r="G12" s="614"/>
      <c r="H12" s="615"/>
      <c r="I12" s="616"/>
      <c r="J12" s="617">
        <v>44892</v>
      </c>
      <c r="K12" s="618">
        <v>61411</v>
      </c>
      <c r="L12" s="619">
        <f t="shared" si="2"/>
        <v>196968</v>
      </c>
      <c r="M12" s="620">
        <v>6822</v>
      </c>
      <c r="N12" s="621">
        <f t="shared" si="4"/>
        <v>190146</v>
      </c>
      <c r="O12" s="622">
        <f t="shared" si="0"/>
        <v>0.22032389911062872</v>
      </c>
      <c r="P12" s="622">
        <f t="shared" si="3"/>
        <v>4.6097541625417904E-2</v>
      </c>
      <c r="Q12" s="622">
        <f t="shared" si="1"/>
        <v>0.18243659439409435</v>
      </c>
      <c r="T12" s="648"/>
      <c r="U12" s="645" t="s">
        <v>195</v>
      </c>
      <c r="V12" s="646">
        <f>F15</f>
        <v>0</v>
      </c>
    </row>
    <row r="13" spans="1:22" s="118" customFormat="1" ht="24.95" customHeight="1">
      <c r="A13" s="293">
        <v>3</v>
      </c>
      <c r="B13" s="290">
        <v>1</v>
      </c>
      <c r="C13" s="635" t="s">
        <v>196</v>
      </c>
      <c r="D13" s="521"/>
      <c r="E13" s="613">
        <f t="shared" ref="E13:K13" si="6">SUM(E14:E15)</f>
        <v>153233</v>
      </c>
      <c r="F13" s="613">
        <f t="shared" si="6"/>
        <v>147569</v>
      </c>
      <c r="G13" s="649">
        <f t="shared" si="6"/>
        <v>0</v>
      </c>
      <c r="H13" s="650">
        <f t="shared" si="6"/>
        <v>0</v>
      </c>
      <c r="I13" s="639">
        <f t="shared" si="6"/>
        <v>0</v>
      </c>
      <c r="J13" s="651">
        <f t="shared" si="6"/>
        <v>0</v>
      </c>
      <c r="K13" s="641">
        <f t="shared" si="6"/>
        <v>0</v>
      </c>
      <c r="L13" s="619">
        <f t="shared" si="2"/>
        <v>147569</v>
      </c>
      <c r="M13" s="642">
        <f>SUM(M14:M15)</f>
        <v>0</v>
      </c>
      <c r="N13" s="633">
        <f t="shared" si="4"/>
        <v>147569</v>
      </c>
      <c r="O13" s="622">
        <f t="shared" si="0"/>
        <v>0.10720767059117545</v>
      </c>
      <c r="P13" s="622">
        <f t="shared" si="3"/>
        <v>-3.6963317301103582E-2</v>
      </c>
      <c r="Q13" s="622">
        <f t="shared" si="1"/>
        <v>0.14158586453641997</v>
      </c>
      <c r="T13" s="1707" t="s">
        <v>197</v>
      </c>
      <c r="U13" s="1708"/>
      <c r="V13" s="634">
        <f>V6+V9+V10</f>
        <v>512369</v>
      </c>
    </row>
    <row r="14" spans="1:22" ht="24.95" customHeight="1">
      <c r="B14" s="290"/>
      <c r="C14" s="566"/>
      <c r="D14" s="645" t="s">
        <v>193</v>
      </c>
      <c r="E14" s="612">
        <v>153233</v>
      </c>
      <c r="F14" s="629">
        <v>147569</v>
      </c>
      <c r="G14" s="614"/>
      <c r="H14" s="615"/>
      <c r="I14" s="616"/>
      <c r="J14" s="617"/>
      <c r="K14" s="618"/>
      <c r="L14" s="619">
        <f t="shared" si="2"/>
        <v>147569</v>
      </c>
      <c r="M14" s="620"/>
      <c r="N14" s="621">
        <f t="shared" si="4"/>
        <v>147569</v>
      </c>
      <c r="O14" s="622">
        <f t="shared" si="0"/>
        <v>0.10720767059117545</v>
      </c>
      <c r="P14" s="622">
        <f t="shared" si="3"/>
        <v>-3.6963317301103582E-2</v>
      </c>
      <c r="Q14" s="622">
        <f t="shared" si="1"/>
        <v>0.14158586453641997</v>
      </c>
      <c r="S14" s="102">
        <v>4</v>
      </c>
      <c r="T14" s="1707" t="s">
        <v>198</v>
      </c>
      <c r="U14" s="1708"/>
      <c r="V14" s="652">
        <f>F7</f>
        <v>328443</v>
      </c>
    </row>
    <row r="15" spans="1:22" ht="24.95" customHeight="1">
      <c r="B15" s="290"/>
      <c r="C15" s="653"/>
      <c r="D15" s="645" t="s">
        <v>195</v>
      </c>
      <c r="E15" s="612"/>
      <c r="F15" s="629"/>
      <c r="G15" s="614"/>
      <c r="H15" s="615"/>
      <c r="I15" s="616"/>
      <c r="J15" s="1165"/>
      <c r="K15" s="1166"/>
      <c r="L15" s="619">
        <f t="shared" si="2"/>
        <v>0</v>
      </c>
      <c r="M15" s="1167"/>
      <c r="N15" s="621">
        <f t="shared" si="4"/>
        <v>0</v>
      </c>
      <c r="O15" s="622">
        <f t="shared" si="0"/>
        <v>0</v>
      </c>
      <c r="P15" s="622" t="str">
        <f t="shared" si="3"/>
        <v/>
      </c>
      <c r="Q15" s="622">
        <f t="shared" si="1"/>
        <v>0</v>
      </c>
      <c r="S15" s="102">
        <v>5</v>
      </c>
      <c r="T15" s="1707" t="s">
        <v>199</v>
      </c>
      <c r="U15" s="1708"/>
      <c r="V15" s="634">
        <f>F8</f>
        <v>24287</v>
      </c>
    </row>
    <row r="16" spans="1:22" ht="24.95" customHeight="1">
      <c r="A16" s="289">
        <v>7</v>
      </c>
      <c r="B16" s="290">
        <v>1</v>
      </c>
      <c r="C16" s="520" t="s">
        <v>200</v>
      </c>
      <c r="D16" s="521"/>
      <c r="E16" s="654">
        <v>326905</v>
      </c>
      <c r="F16" s="629">
        <v>98706</v>
      </c>
      <c r="G16" s="614"/>
      <c r="H16" s="615"/>
      <c r="I16" s="616"/>
      <c r="J16" s="617">
        <v>5000</v>
      </c>
      <c r="K16" s="618">
        <v>93706</v>
      </c>
      <c r="L16" s="1168">
        <f t="shared" si="2"/>
        <v>0</v>
      </c>
      <c r="M16" s="1167"/>
      <c r="N16" s="1169">
        <f t="shared" si="4"/>
        <v>0</v>
      </c>
      <c r="O16" s="622">
        <f t="shared" si="0"/>
        <v>7.1709101053558433E-2</v>
      </c>
      <c r="P16" s="622">
        <f t="shared" si="3"/>
        <v>-0.69805906914852933</v>
      </c>
      <c r="Q16" s="622">
        <f t="shared" si="1"/>
        <v>0</v>
      </c>
      <c r="S16" s="102">
        <v>6</v>
      </c>
      <c r="T16" s="1707" t="s">
        <v>201</v>
      </c>
      <c r="U16" s="1708"/>
      <c r="V16" s="634">
        <f>F10</f>
        <v>305614</v>
      </c>
    </row>
    <row r="17" spans="1:22" ht="24.95" customHeight="1">
      <c r="A17" s="293">
        <v>8</v>
      </c>
      <c r="B17" s="290">
        <v>1</v>
      </c>
      <c r="C17" s="1705" t="s">
        <v>202</v>
      </c>
      <c r="D17" s="1706"/>
      <c r="E17" s="629">
        <v>2000</v>
      </c>
      <c r="F17" s="629">
        <v>0</v>
      </c>
      <c r="G17" s="630"/>
      <c r="H17" s="631"/>
      <c r="I17" s="616"/>
      <c r="J17" s="632"/>
      <c r="K17" s="618"/>
      <c r="L17" s="619">
        <f t="shared" si="2"/>
        <v>0</v>
      </c>
      <c r="M17" s="620"/>
      <c r="N17" s="633">
        <f t="shared" si="4"/>
        <v>0</v>
      </c>
      <c r="O17" s="622">
        <f t="shared" si="0"/>
        <v>0</v>
      </c>
      <c r="P17" s="622">
        <f t="shared" si="3"/>
        <v>-1</v>
      </c>
      <c r="Q17" s="622">
        <f t="shared" si="1"/>
        <v>0</v>
      </c>
      <c r="T17" s="1707" t="s">
        <v>203</v>
      </c>
      <c r="U17" s="1708"/>
      <c r="V17" s="634">
        <f>V14+V15+V16</f>
        <v>658344</v>
      </c>
    </row>
    <row r="18" spans="1:22" s="118" customFormat="1" ht="24.95" customHeight="1">
      <c r="A18" s="293">
        <v>9</v>
      </c>
      <c r="B18" s="290">
        <v>1</v>
      </c>
      <c r="C18" s="520" t="s">
        <v>204</v>
      </c>
      <c r="D18" s="521"/>
      <c r="E18" s="629">
        <v>142543</v>
      </c>
      <c r="F18" s="629">
        <v>107059</v>
      </c>
      <c r="G18" s="630"/>
      <c r="H18" s="631"/>
      <c r="I18" s="616"/>
      <c r="J18" s="632">
        <v>890</v>
      </c>
      <c r="K18" s="618">
        <v>53939</v>
      </c>
      <c r="L18" s="619">
        <f t="shared" si="2"/>
        <v>52230</v>
      </c>
      <c r="M18" s="620">
        <v>8583</v>
      </c>
      <c r="N18" s="633">
        <f t="shared" si="4"/>
        <v>43647</v>
      </c>
      <c r="O18" s="622">
        <f t="shared" si="0"/>
        <v>7.777748718105193E-2</v>
      </c>
      <c r="P18" s="622">
        <f t="shared" si="3"/>
        <v>-0.24893540896431254</v>
      </c>
      <c r="Q18" s="622">
        <f>IF(Q$21&gt;0,(N18/Q$21),"")</f>
        <v>4.1877347067616658E-2</v>
      </c>
      <c r="S18" s="118">
        <v>7</v>
      </c>
      <c r="T18" s="1707" t="s">
        <v>205</v>
      </c>
      <c r="U18" s="1708"/>
      <c r="V18" s="634">
        <f>F16</f>
        <v>98706</v>
      </c>
    </row>
    <row r="19" spans="1:22" s="118" customFormat="1" ht="24.95" customHeight="1" thickBot="1">
      <c r="A19" s="289"/>
      <c r="B19" s="290">
        <v>1</v>
      </c>
      <c r="C19" s="655" t="s">
        <v>206</v>
      </c>
      <c r="D19" s="567"/>
      <c r="E19" s="656"/>
      <c r="F19" s="1117"/>
      <c r="G19" s="657"/>
      <c r="H19" s="658"/>
      <c r="I19" s="659"/>
      <c r="J19" s="1170"/>
      <c r="K19" s="660"/>
      <c r="L19" s="1171">
        <f t="shared" si="2"/>
        <v>0</v>
      </c>
      <c r="M19" s="1172"/>
      <c r="N19" s="1173">
        <f t="shared" si="4"/>
        <v>0</v>
      </c>
      <c r="O19" s="661">
        <f t="shared" si="0"/>
        <v>0</v>
      </c>
      <c r="P19" s="661" t="str">
        <f t="shared" si="3"/>
        <v/>
      </c>
      <c r="Q19" s="661">
        <f t="shared" si="1"/>
        <v>0</v>
      </c>
      <c r="S19" s="118">
        <v>8</v>
      </c>
      <c r="T19" s="1707" t="s">
        <v>207</v>
      </c>
      <c r="U19" s="1708"/>
      <c r="V19" s="652">
        <f>F17</f>
        <v>0</v>
      </c>
    </row>
    <row r="20" spans="1:22" ht="24.95" customHeight="1" thickTop="1">
      <c r="A20" s="293"/>
      <c r="B20" s="290"/>
      <c r="C20" s="1689" t="s">
        <v>208</v>
      </c>
      <c r="D20" s="1690"/>
      <c r="E20" s="662">
        <f t="shared" ref="E20:K20" si="7">SUMIF($B$6:$B$19,"1",E6:E19)</f>
        <v>1696727</v>
      </c>
      <c r="F20" s="662">
        <f t="shared" si="7"/>
        <v>1376478</v>
      </c>
      <c r="G20" s="663">
        <f t="shared" si="7"/>
        <v>0</v>
      </c>
      <c r="H20" s="664">
        <f t="shared" si="7"/>
        <v>0</v>
      </c>
      <c r="I20" s="665">
        <f t="shared" si="7"/>
        <v>0</v>
      </c>
      <c r="J20" s="666">
        <f t="shared" si="7"/>
        <v>94641</v>
      </c>
      <c r="K20" s="665">
        <f t="shared" si="7"/>
        <v>319394</v>
      </c>
      <c r="L20" s="662">
        <f t="shared" si="2"/>
        <v>962443</v>
      </c>
      <c r="M20" s="667">
        <f>SUMIF($B$6:$B$19,"1",M6:M19)</f>
        <v>86086</v>
      </c>
      <c r="N20" s="668">
        <f>SUMIF($B$6:$B$19,"1",N6:N19)</f>
        <v>876357</v>
      </c>
      <c r="O20" s="669">
        <f t="shared" si="0"/>
        <v>1</v>
      </c>
      <c r="P20" s="669">
        <f t="shared" si="3"/>
        <v>-0.18874515464184871</v>
      </c>
      <c r="Q20" s="669">
        <f t="shared" si="1"/>
        <v>0.84082540023679353</v>
      </c>
      <c r="S20" s="102">
        <v>9</v>
      </c>
      <c r="T20" s="1725" t="s">
        <v>209</v>
      </c>
      <c r="U20" s="1726"/>
      <c r="V20" s="643">
        <f>F18</f>
        <v>107059</v>
      </c>
    </row>
    <row r="21" spans="1:22" s="118" customFormat="1" ht="24.95" customHeight="1">
      <c r="A21" s="289"/>
      <c r="B21" s="289"/>
      <c r="C21" s="670"/>
      <c r="D21" s="670"/>
      <c r="E21" s="671"/>
      <c r="F21" s="671"/>
      <c r="G21" s="672"/>
      <c r="H21" s="672"/>
      <c r="I21" s="672"/>
      <c r="J21" s="671"/>
      <c r="K21" s="671"/>
      <c r="L21" s="671"/>
      <c r="M21" s="673"/>
      <c r="N21" s="673"/>
      <c r="O21" s="1701" t="s">
        <v>637</v>
      </c>
      <c r="P21" s="1702"/>
      <c r="Q21" s="674">
        <f>○推計１!J31+○推計１!M32</f>
        <v>1042258</v>
      </c>
      <c r="T21" s="1703" t="s">
        <v>55</v>
      </c>
      <c r="U21" s="1704"/>
      <c r="V21" s="675">
        <f>F20</f>
        <v>1376478</v>
      </c>
    </row>
    <row r="22" spans="1:22" ht="24.95" customHeight="1" thickBot="1">
      <c r="C22" s="670"/>
      <c r="D22" s="670"/>
      <c r="E22" s="671"/>
      <c r="F22" s="671"/>
      <c r="G22" s="672"/>
      <c r="H22" s="672"/>
      <c r="I22" s="672"/>
      <c r="J22" s="671"/>
      <c r="K22" s="671"/>
      <c r="L22" s="671"/>
      <c r="M22" s="673"/>
      <c r="N22" s="673"/>
      <c r="O22" s="676"/>
      <c r="P22" s="676"/>
      <c r="Q22" s="677"/>
      <c r="T22" s="678"/>
      <c r="U22" s="679" t="s">
        <v>210</v>
      </c>
      <c r="V22" s="680">
        <f>N20</f>
        <v>876357</v>
      </c>
    </row>
    <row r="23" spans="1:22" ht="24.95" customHeight="1" thickBot="1">
      <c r="D23" s="593" t="s">
        <v>745</v>
      </c>
      <c r="F23" s="96"/>
      <c r="G23" s="96"/>
      <c r="H23" s="96"/>
      <c r="I23" s="96"/>
      <c r="J23" s="96"/>
      <c r="K23" s="96"/>
      <c r="L23" s="99"/>
      <c r="M23" s="594"/>
      <c r="N23" s="594"/>
      <c r="O23" s="100"/>
      <c r="P23" s="1709" t="s">
        <v>112</v>
      </c>
      <c r="Q23" s="1710"/>
      <c r="T23" s="1734"/>
      <c r="U23" s="1734"/>
    </row>
    <row r="24" spans="1:22" ht="16.5" customHeight="1">
      <c r="C24" s="96"/>
      <c r="D24" s="96"/>
      <c r="E24" s="96"/>
      <c r="F24" s="96"/>
      <c r="G24" s="96"/>
      <c r="H24" s="96"/>
      <c r="I24" s="96"/>
      <c r="J24" s="96"/>
      <c r="K24" s="96"/>
      <c r="L24" s="96"/>
      <c r="M24" s="596"/>
      <c r="N24" s="596"/>
      <c r="O24" s="96"/>
      <c r="P24" s="103"/>
      <c r="Q24" s="104" t="s">
        <v>513</v>
      </c>
      <c r="T24" s="681"/>
      <c r="U24" s="682"/>
    </row>
    <row r="25" spans="1:22" ht="24.95" customHeight="1">
      <c r="C25" s="1686" t="s">
        <v>514</v>
      </c>
      <c r="D25" s="1693"/>
      <c r="E25" s="1720" t="s">
        <v>176</v>
      </c>
      <c r="F25" s="1699" t="s">
        <v>177</v>
      </c>
      <c r="G25" s="1693"/>
      <c r="H25" s="1693"/>
      <c r="I25" s="1687"/>
      <c r="J25" s="1699" t="s">
        <v>178</v>
      </c>
      <c r="K25" s="1732"/>
      <c r="L25" s="1720" t="s">
        <v>179</v>
      </c>
      <c r="M25" s="1713" t="s">
        <v>180</v>
      </c>
      <c r="N25" s="1714"/>
      <c r="O25" s="1684" t="s">
        <v>181</v>
      </c>
      <c r="P25" s="1684" t="s">
        <v>182</v>
      </c>
      <c r="Q25" s="1684" t="s">
        <v>183</v>
      </c>
      <c r="T25" s="681"/>
      <c r="U25" s="682"/>
    </row>
    <row r="26" spans="1:22" ht="11.25" customHeight="1">
      <c r="C26" s="1718"/>
      <c r="D26" s="1719"/>
      <c r="E26" s="1721"/>
      <c r="F26" s="1727"/>
      <c r="G26" s="1728" t="s">
        <v>665</v>
      </c>
      <c r="H26" s="1728" t="s">
        <v>666</v>
      </c>
      <c r="I26" s="1730" t="s">
        <v>667</v>
      </c>
      <c r="J26" s="1727"/>
      <c r="K26" s="1733"/>
      <c r="L26" s="1721"/>
      <c r="M26" s="1715"/>
      <c r="N26" s="1716"/>
      <c r="O26" s="1717"/>
      <c r="P26" s="1717"/>
      <c r="Q26" s="1717"/>
      <c r="T26" s="1734"/>
      <c r="U26" s="1734"/>
    </row>
    <row r="27" spans="1:22" ht="24.95" customHeight="1">
      <c r="C27" s="1694"/>
      <c r="D27" s="1695"/>
      <c r="E27" s="1722"/>
      <c r="F27" s="1700"/>
      <c r="G27" s="1729"/>
      <c r="H27" s="1729"/>
      <c r="I27" s="1731"/>
      <c r="J27" s="504" t="s">
        <v>124</v>
      </c>
      <c r="K27" s="505" t="s">
        <v>125</v>
      </c>
      <c r="L27" s="1722"/>
      <c r="M27" s="597" t="s">
        <v>124</v>
      </c>
      <c r="N27" s="598" t="s">
        <v>125</v>
      </c>
      <c r="O27" s="1685"/>
      <c r="P27" s="1685"/>
      <c r="Q27" s="1685"/>
      <c r="T27" s="595" t="s">
        <v>126</v>
      </c>
    </row>
    <row r="28" spans="1:22" ht="24.95" customHeight="1">
      <c r="B28" s="290">
        <v>1</v>
      </c>
      <c r="C28" s="566" t="s">
        <v>184</v>
      </c>
      <c r="D28" s="599"/>
      <c r="E28" s="601">
        <f t="shared" ref="E28:E41" si="8">F6</f>
        <v>297609</v>
      </c>
      <c r="F28" s="600">
        <v>299606</v>
      </c>
      <c r="G28" s="602">
        <v>1997</v>
      </c>
      <c r="H28" s="603"/>
      <c r="I28" s="604"/>
      <c r="J28" s="605">
        <v>69</v>
      </c>
      <c r="K28" s="606">
        <v>3902</v>
      </c>
      <c r="L28" s="607">
        <f>F28-J28-K28</f>
        <v>295635</v>
      </c>
      <c r="M28" s="608">
        <v>19210</v>
      </c>
      <c r="N28" s="609">
        <f>L28-M28</f>
        <v>276425</v>
      </c>
      <c r="O28" s="610">
        <f t="shared" ref="O28:O42" si="9">IF(F$42&gt;0,(F28/F$42),"")</f>
        <v>0.21621165224683139</v>
      </c>
      <c r="P28" s="610">
        <f>IF(E28&gt;0,(F28/E28)-1,"")</f>
        <v>6.7101465345469347E-3</v>
      </c>
      <c r="Q28" s="610">
        <f t="shared" ref="Q28:Q42" si="10">IF(Q$43&gt;0,(N28/Q$43),"")</f>
        <v>0.27272198094275923</v>
      </c>
      <c r="T28" s="1723" t="s">
        <v>185</v>
      </c>
      <c r="U28" s="1723"/>
      <c r="V28" s="611">
        <f>F28</f>
        <v>299606</v>
      </c>
    </row>
    <row r="29" spans="1:22" ht="24.95" customHeight="1">
      <c r="B29" s="290">
        <v>1</v>
      </c>
      <c r="C29" s="520" t="s">
        <v>186</v>
      </c>
      <c r="D29" s="521"/>
      <c r="E29" s="636">
        <f t="shared" si="8"/>
        <v>328443</v>
      </c>
      <c r="F29" s="629">
        <v>335697</v>
      </c>
      <c r="G29" s="614">
        <v>7254</v>
      </c>
      <c r="H29" s="615"/>
      <c r="I29" s="616"/>
      <c r="J29" s="617">
        <v>42185</v>
      </c>
      <c r="K29" s="618">
        <v>105691</v>
      </c>
      <c r="L29" s="619">
        <f t="shared" ref="L29:L41" si="11">F29-J29-K29</f>
        <v>187821</v>
      </c>
      <c r="M29" s="620">
        <v>18660</v>
      </c>
      <c r="N29" s="621">
        <f t="shared" ref="N29:N41" si="12">L29-M29</f>
        <v>169161</v>
      </c>
      <c r="O29" s="622">
        <f t="shared" si="9"/>
        <v>0.24225684073184303</v>
      </c>
      <c r="P29" s="622">
        <f t="shared" ref="P29:P42" si="13">IF(E29&gt;0,(F29/E29)-1,"")</f>
        <v>2.2086024058969089E-2</v>
      </c>
      <c r="Q29" s="622">
        <f t="shared" si="10"/>
        <v>0.16689490103376356</v>
      </c>
      <c r="T29" s="623"/>
      <c r="U29" s="624" t="s">
        <v>543</v>
      </c>
      <c r="V29" s="625"/>
    </row>
    <row r="30" spans="1:22" ht="24.95" customHeight="1">
      <c r="B30" s="290">
        <v>1</v>
      </c>
      <c r="C30" s="520" t="s">
        <v>187</v>
      </c>
      <c r="D30" s="521"/>
      <c r="E30" s="636">
        <f t="shared" si="8"/>
        <v>24287</v>
      </c>
      <c r="F30" s="629">
        <v>20000</v>
      </c>
      <c r="G30" s="614"/>
      <c r="H30" s="615"/>
      <c r="I30" s="616"/>
      <c r="J30" s="617"/>
      <c r="K30" s="618">
        <v>475</v>
      </c>
      <c r="L30" s="619">
        <f t="shared" si="11"/>
        <v>19525</v>
      </c>
      <c r="M30" s="620">
        <v>2358</v>
      </c>
      <c r="N30" s="621">
        <f t="shared" si="12"/>
        <v>17167</v>
      </c>
      <c r="O30" s="622">
        <f t="shared" si="9"/>
        <v>1.4433065575911791E-2</v>
      </c>
      <c r="P30" s="622">
        <f t="shared" si="13"/>
        <v>-0.17651418454317125</v>
      </c>
      <c r="Q30" s="622">
        <f t="shared" si="10"/>
        <v>1.6937029019966889E-2</v>
      </c>
      <c r="T30" s="626"/>
      <c r="U30" s="627" t="s">
        <v>546</v>
      </c>
      <c r="V30" s="628"/>
    </row>
    <row r="31" spans="1:22" ht="24.95" customHeight="1">
      <c r="B31" s="290">
        <v>1</v>
      </c>
      <c r="C31" s="520" t="s">
        <v>188</v>
      </c>
      <c r="D31" s="521"/>
      <c r="E31" s="613">
        <f t="shared" si="8"/>
        <v>67191</v>
      </c>
      <c r="F31" s="629">
        <v>70647</v>
      </c>
      <c r="G31" s="630">
        <v>3456</v>
      </c>
      <c r="H31" s="631"/>
      <c r="I31" s="616"/>
      <c r="J31" s="632"/>
      <c r="K31" s="618">
        <v>378</v>
      </c>
      <c r="L31" s="619">
        <f t="shared" si="11"/>
        <v>70269</v>
      </c>
      <c r="M31" s="620">
        <v>45781</v>
      </c>
      <c r="N31" s="633">
        <f t="shared" si="12"/>
        <v>24488</v>
      </c>
      <c r="O31" s="622">
        <f t="shared" si="9"/>
        <v>5.0982639187072014E-2</v>
      </c>
      <c r="P31" s="622">
        <f t="shared" si="13"/>
        <v>5.1435460106264319E-2</v>
      </c>
      <c r="Q31" s="622">
        <f t="shared" si="10"/>
        <v>2.4159956115858867E-2</v>
      </c>
      <c r="T31" s="1724" t="s">
        <v>189</v>
      </c>
      <c r="U31" s="1724"/>
      <c r="V31" s="634">
        <f>F31</f>
        <v>70647</v>
      </c>
    </row>
    <row r="32" spans="1:22" ht="24.95" customHeight="1">
      <c r="B32" s="290">
        <v>1</v>
      </c>
      <c r="C32" s="635" t="s">
        <v>190</v>
      </c>
      <c r="D32" s="521"/>
      <c r="E32" s="636">
        <f t="shared" si="8"/>
        <v>305614</v>
      </c>
      <c r="F32" s="613">
        <f t="shared" ref="F32:K32" si="14">SUM(F33:F34)</f>
        <v>302500</v>
      </c>
      <c r="G32" s="637">
        <f t="shared" si="14"/>
        <v>0</v>
      </c>
      <c r="H32" s="638">
        <f t="shared" si="14"/>
        <v>0</v>
      </c>
      <c r="I32" s="639">
        <f t="shared" si="14"/>
        <v>0</v>
      </c>
      <c r="J32" s="640">
        <f t="shared" si="14"/>
        <v>51466</v>
      </c>
      <c r="K32" s="641">
        <f t="shared" si="14"/>
        <v>49053</v>
      </c>
      <c r="L32" s="619">
        <f t="shared" si="11"/>
        <v>201981</v>
      </c>
      <c r="M32" s="642">
        <f>SUM(M33:M34)</f>
        <v>71585</v>
      </c>
      <c r="N32" s="621">
        <f t="shared" si="12"/>
        <v>130396</v>
      </c>
      <c r="O32" s="622">
        <f t="shared" si="9"/>
        <v>0.21830011683566583</v>
      </c>
      <c r="P32" s="622">
        <f t="shared" si="13"/>
        <v>-1.0189323787522797E-2</v>
      </c>
      <c r="Q32" s="622">
        <f t="shared" si="10"/>
        <v>0.12864920114682837</v>
      </c>
      <c r="T32" s="1725" t="s">
        <v>191</v>
      </c>
      <c r="U32" s="1726"/>
      <c r="V32" s="643">
        <f>F35</f>
        <v>149257</v>
      </c>
    </row>
    <row r="33" spans="2:22" ht="24.95" customHeight="1">
      <c r="B33" s="290"/>
      <c r="C33" s="1711"/>
      <c r="D33" s="644" t="s">
        <v>192</v>
      </c>
      <c r="E33" s="636">
        <f t="shared" si="8"/>
        <v>2343</v>
      </c>
      <c r="F33" s="629">
        <v>2500</v>
      </c>
      <c r="G33" s="614"/>
      <c r="H33" s="615"/>
      <c r="I33" s="616"/>
      <c r="J33" s="617"/>
      <c r="K33" s="618"/>
      <c r="L33" s="619">
        <f t="shared" si="11"/>
        <v>2500</v>
      </c>
      <c r="M33" s="620"/>
      <c r="N33" s="621">
        <f t="shared" si="12"/>
        <v>2500</v>
      </c>
      <c r="O33" s="622">
        <f t="shared" si="9"/>
        <v>1.8041331969889738E-3</v>
      </c>
      <c r="P33" s="622">
        <f t="shared" si="13"/>
        <v>6.7008109261630366E-2</v>
      </c>
      <c r="Q33" s="622">
        <f t="shared" si="10"/>
        <v>2.4665097308741901E-3</v>
      </c>
      <c r="T33" s="623"/>
      <c r="U33" s="645" t="s">
        <v>193</v>
      </c>
      <c r="V33" s="683">
        <f>F36</f>
        <v>149257</v>
      </c>
    </row>
    <row r="34" spans="2:22" ht="24.95" customHeight="1">
      <c r="B34" s="290"/>
      <c r="C34" s="1712"/>
      <c r="D34" s="647" t="s">
        <v>194</v>
      </c>
      <c r="E34" s="636">
        <f t="shared" si="8"/>
        <v>303271</v>
      </c>
      <c r="F34" s="629">
        <v>300000</v>
      </c>
      <c r="G34" s="614"/>
      <c r="H34" s="615"/>
      <c r="I34" s="616"/>
      <c r="J34" s="617">
        <v>51466</v>
      </c>
      <c r="K34" s="618">
        <v>49053</v>
      </c>
      <c r="L34" s="619">
        <f t="shared" si="11"/>
        <v>199481</v>
      </c>
      <c r="M34" s="620">
        <v>71585</v>
      </c>
      <c r="N34" s="621">
        <f t="shared" si="12"/>
        <v>127896</v>
      </c>
      <c r="O34" s="622">
        <f t="shared" si="9"/>
        <v>0.21649598363867686</v>
      </c>
      <c r="P34" s="622">
        <f t="shared" si="13"/>
        <v>-1.078573289236362E-2</v>
      </c>
      <c r="Q34" s="622">
        <f t="shared" si="10"/>
        <v>0.12618269141595417</v>
      </c>
      <c r="T34" s="648"/>
      <c r="U34" s="645" t="s">
        <v>195</v>
      </c>
      <c r="V34" s="683">
        <f>F37</f>
        <v>0</v>
      </c>
    </row>
    <row r="35" spans="2:22" ht="24.95" customHeight="1">
      <c r="B35" s="290">
        <v>1</v>
      </c>
      <c r="C35" s="635" t="s">
        <v>196</v>
      </c>
      <c r="D35" s="521"/>
      <c r="E35" s="613">
        <f t="shared" si="8"/>
        <v>147569</v>
      </c>
      <c r="F35" s="613">
        <f t="shared" ref="F35:K35" si="15">SUM(F36:F37)</f>
        <v>149257</v>
      </c>
      <c r="G35" s="649">
        <f t="shared" si="15"/>
        <v>1688</v>
      </c>
      <c r="H35" s="650">
        <f t="shared" si="15"/>
        <v>0</v>
      </c>
      <c r="I35" s="639">
        <f t="shared" si="15"/>
        <v>0</v>
      </c>
      <c r="J35" s="651">
        <f t="shared" si="15"/>
        <v>0</v>
      </c>
      <c r="K35" s="641">
        <f t="shared" si="15"/>
        <v>0</v>
      </c>
      <c r="L35" s="619">
        <f t="shared" si="11"/>
        <v>149257</v>
      </c>
      <c r="M35" s="642">
        <f>SUM(M36:M37)</f>
        <v>0</v>
      </c>
      <c r="N35" s="633">
        <f t="shared" si="12"/>
        <v>149257</v>
      </c>
      <c r="O35" s="622">
        <f t="shared" si="9"/>
        <v>0.10771180343319331</v>
      </c>
      <c r="P35" s="622">
        <f t="shared" si="13"/>
        <v>1.1438716803664706E-2</v>
      </c>
      <c r="Q35" s="622">
        <f t="shared" si="10"/>
        <v>0.1472575371604356</v>
      </c>
      <c r="T35" s="1707" t="s">
        <v>197</v>
      </c>
      <c r="U35" s="1708"/>
      <c r="V35" s="634">
        <f>V28+V31+V32</f>
        <v>519510</v>
      </c>
    </row>
    <row r="36" spans="2:22" ht="24.95" customHeight="1">
      <c r="B36" s="290"/>
      <c r="C36" s="566"/>
      <c r="D36" s="645" t="s">
        <v>193</v>
      </c>
      <c r="E36" s="636">
        <f t="shared" si="8"/>
        <v>147569</v>
      </c>
      <c r="F36" s="629">
        <v>149257</v>
      </c>
      <c r="G36" s="614">
        <v>1688</v>
      </c>
      <c r="H36" s="615"/>
      <c r="I36" s="616"/>
      <c r="J36" s="617"/>
      <c r="K36" s="618"/>
      <c r="L36" s="619">
        <f t="shared" si="11"/>
        <v>149257</v>
      </c>
      <c r="M36" s="620"/>
      <c r="N36" s="621">
        <f t="shared" si="12"/>
        <v>149257</v>
      </c>
      <c r="O36" s="622">
        <f t="shared" si="9"/>
        <v>0.10771180343319331</v>
      </c>
      <c r="P36" s="622">
        <f t="shared" si="13"/>
        <v>1.1438716803664706E-2</v>
      </c>
      <c r="Q36" s="622">
        <f t="shared" si="10"/>
        <v>0.1472575371604356</v>
      </c>
      <c r="T36" s="1707" t="s">
        <v>198</v>
      </c>
      <c r="U36" s="1708"/>
      <c r="V36" s="652">
        <f>F29</f>
        <v>335697</v>
      </c>
    </row>
    <row r="37" spans="2:22" ht="24.95" customHeight="1">
      <c r="B37" s="290"/>
      <c r="C37" s="653"/>
      <c r="D37" s="645" t="s">
        <v>195</v>
      </c>
      <c r="E37" s="636">
        <f t="shared" si="8"/>
        <v>0</v>
      </c>
      <c r="F37" s="629"/>
      <c r="G37" s="614"/>
      <c r="H37" s="615"/>
      <c r="I37" s="616"/>
      <c r="J37" s="1165"/>
      <c r="K37" s="1166"/>
      <c r="L37" s="619">
        <f t="shared" si="11"/>
        <v>0</v>
      </c>
      <c r="M37" s="1167"/>
      <c r="N37" s="621">
        <f t="shared" si="12"/>
        <v>0</v>
      </c>
      <c r="O37" s="622">
        <f t="shared" si="9"/>
        <v>0</v>
      </c>
      <c r="P37" s="622" t="str">
        <f t="shared" si="13"/>
        <v/>
      </c>
      <c r="Q37" s="622">
        <f t="shared" si="10"/>
        <v>0</v>
      </c>
      <c r="T37" s="1707" t="s">
        <v>199</v>
      </c>
      <c r="U37" s="1708"/>
      <c r="V37" s="634">
        <f>F30</f>
        <v>20000</v>
      </c>
    </row>
    <row r="38" spans="2:22" ht="24.95" customHeight="1">
      <c r="B38" s="290">
        <v>1</v>
      </c>
      <c r="C38" s="520" t="s">
        <v>200</v>
      </c>
      <c r="D38" s="521"/>
      <c r="E38" s="684">
        <f t="shared" si="8"/>
        <v>98706</v>
      </c>
      <c r="F38" s="629">
        <v>98000</v>
      </c>
      <c r="G38" s="614"/>
      <c r="H38" s="615"/>
      <c r="I38" s="616"/>
      <c r="J38" s="617">
        <v>21000</v>
      </c>
      <c r="K38" s="618">
        <v>77000</v>
      </c>
      <c r="L38" s="1168">
        <f t="shared" si="11"/>
        <v>0</v>
      </c>
      <c r="M38" s="1167"/>
      <c r="N38" s="1169">
        <f t="shared" si="12"/>
        <v>0</v>
      </c>
      <c r="O38" s="622">
        <f t="shared" si="9"/>
        <v>7.0722021321967782E-2</v>
      </c>
      <c r="P38" s="622">
        <f t="shared" si="13"/>
        <v>-7.1525540493991846E-3</v>
      </c>
      <c r="Q38" s="622">
        <f t="shared" si="10"/>
        <v>0</v>
      </c>
      <c r="T38" s="1707" t="s">
        <v>201</v>
      </c>
      <c r="U38" s="1708"/>
      <c r="V38" s="634">
        <f>F32</f>
        <v>302500</v>
      </c>
    </row>
    <row r="39" spans="2:22" ht="24.95" customHeight="1">
      <c r="B39" s="290">
        <v>1</v>
      </c>
      <c r="C39" s="1705" t="s">
        <v>202</v>
      </c>
      <c r="D39" s="1706"/>
      <c r="E39" s="613">
        <f t="shared" si="8"/>
        <v>0</v>
      </c>
      <c r="F39" s="629"/>
      <c r="G39" s="630"/>
      <c r="H39" s="631"/>
      <c r="I39" s="616"/>
      <c r="J39" s="632"/>
      <c r="K39" s="618"/>
      <c r="L39" s="619">
        <f t="shared" si="11"/>
        <v>0</v>
      </c>
      <c r="M39" s="620"/>
      <c r="N39" s="633">
        <f t="shared" si="12"/>
        <v>0</v>
      </c>
      <c r="O39" s="622">
        <f t="shared" si="9"/>
        <v>0</v>
      </c>
      <c r="P39" s="622" t="str">
        <f t="shared" si="13"/>
        <v/>
      </c>
      <c r="Q39" s="622">
        <f t="shared" si="10"/>
        <v>0</v>
      </c>
      <c r="T39" s="1707" t="s">
        <v>203</v>
      </c>
      <c r="U39" s="1708"/>
      <c r="V39" s="634">
        <f>V36+V37+V38</f>
        <v>658197</v>
      </c>
    </row>
    <row r="40" spans="2:22" ht="24.95" customHeight="1">
      <c r="B40" s="290">
        <v>1</v>
      </c>
      <c r="C40" s="520" t="s">
        <v>204</v>
      </c>
      <c r="D40" s="521"/>
      <c r="E40" s="613">
        <f t="shared" si="8"/>
        <v>107059</v>
      </c>
      <c r="F40" s="629">
        <v>110000</v>
      </c>
      <c r="G40" s="630"/>
      <c r="H40" s="631"/>
      <c r="I40" s="616"/>
      <c r="J40" s="632">
        <v>130</v>
      </c>
      <c r="K40" s="618">
        <v>69318</v>
      </c>
      <c r="L40" s="619">
        <f t="shared" si="11"/>
        <v>40552</v>
      </c>
      <c r="M40" s="620">
        <v>9004</v>
      </c>
      <c r="N40" s="633">
        <f t="shared" si="12"/>
        <v>31548</v>
      </c>
      <c r="O40" s="622">
        <f t="shared" si="9"/>
        <v>7.9381860667514847E-2</v>
      </c>
      <c r="P40" s="622">
        <f t="shared" si="13"/>
        <v>2.7470833839284836E-2</v>
      </c>
      <c r="Q40" s="622">
        <f t="shared" si="10"/>
        <v>3.1125379595847581E-2</v>
      </c>
      <c r="T40" s="1707" t="s">
        <v>205</v>
      </c>
      <c r="U40" s="1708"/>
      <c r="V40" s="634">
        <f>F38</f>
        <v>98000</v>
      </c>
    </row>
    <row r="41" spans="2:22" ht="24.95" customHeight="1" thickBot="1">
      <c r="B41" s="290">
        <v>1</v>
      </c>
      <c r="C41" s="655" t="s">
        <v>206</v>
      </c>
      <c r="D41" s="567"/>
      <c r="E41" s="685">
        <f t="shared" si="8"/>
        <v>0</v>
      </c>
      <c r="F41" s="1117"/>
      <c r="G41" s="657"/>
      <c r="H41" s="658"/>
      <c r="I41" s="659"/>
      <c r="J41" s="1170"/>
      <c r="K41" s="660"/>
      <c r="L41" s="1171">
        <f t="shared" si="11"/>
        <v>0</v>
      </c>
      <c r="M41" s="1172"/>
      <c r="N41" s="1173">
        <f t="shared" si="12"/>
        <v>0</v>
      </c>
      <c r="O41" s="661">
        <f t="shared" si="9"/>
        <v>0</v>
      </c>
      <c r="P41" s="661" t="str">
        <f t="shared" si="13"/>
        <v/>
      </c>
      <c r="Q41" s="661">
        <f t="shared" si="10"/>
        <v>0</v>
      </c>
      <c r="T41" s="1707" t="s">
        <v>207</v>
      </c>
      <c r="U41" s="1708"/>
      <c r="V41" s="652">
        <f>F39</f>
        <v>0</v>
      </c>
    </row>
    <row r="42" spans="2:22" ht="24.95" customHeight="1" thickTop="1">
      <c r="C42" s="1689" t="s">
        <v>208</v>
      </c>
      <c r="D42" s="1690"/>
      <c r="E42" s="662">
        <f t="shared" ref="E42:N42" si="16">SUMIF($B$28:$B$41,"1",E28:E41)</f>
        <v>1376478</v>
      </c>
      <c r="F42" s="662">
        <f>SUMIF($B$28:$B$41,"1",F28:F41)</f>
        <v>1385707</v>
      </c>
      <c r="G42" s="663">
        <f t="shared" si="16"/>
        <v>14395</v>
      </c>
      <c r="H42" s="664">
        <f t="shared" si="16"/>
        <v>0</v>
      </c>
      <c r="I42" s="665">
        <f t="shared" si="16"/>
        <v>0</v>
      </c>
      <c r="J42" s="666">
        <f t="shared" si="16"/>
        <v>114850</v>
      </c>
      <c r="K42" s="665">
        <f t="shared" si="16"/>
        <v>305817</v>
      </c>
      <c r="L42" s="662">
        <f t="shared" si="16"/>
        <v>965040</v>
      </c>
      <c r="M42" s="667">
        <f t="shared" si="16"/>
        <v>166598</v>
      </c>
      <c r="N42" s="668">
        <f t="shared" si="16"/>
        <v>798442</v>
      </c>
      <c r="O42" s="669">
        <f t="shared" si="9"/>
        <v>1</v>
      </c>
      <c r="P42" s="669">
        <f t="shared" si="13"/>
        <v>6.7047929570978049E-3</v>
      </c>
      <c r="Q42" s="669">
        <f t="shared" si="10"/>
        <v>0.78774598501546012</v>
      </c>
      <c r="T42" s="1725" t="s">
        <v>209</v>
      </c>
      <c r="U42" s="1726"/>
      <c r="V42" s="643">
        <f>F40</f>
        <v>110000</v>
      </c>
    </row>
    <row r="43" spans="2:22" ht="24.95" customHeight="1">
      <c r="C43" s="670"/>
      <c r="D43" s="670"/>
      <c r="E43" s="671"/>
      <c r="F43" s="671"/>
      <c r="G43" s="672"/>
      <c r="H43" s="672"/>
      <c r="I43" s="672"/>
      <c r="J43" s="671"/>
      <c r="K43" s="671"/>
      <c r="L43" s="671"/>
      <c r="M43" s="673"/>
      <c r="N43" s="673"/>
      <c r="O43" s="1701" t="s">
        <v>637</v>
      </c>
      <c r="P43" s="1702"/>
      <c r="Q43" s="686">
        <f>○推計１!M65+○推計１!J64</f>
        <v>1013578</v>
      </c>
      <c r="T43" s="1703" t="s">
        <v>55</v>
      </c>
      <c r="U43" s="1704"/>
      <c r="V43" s="675">
        <f>F42</f>
        <v>1385707</v>
      </c>
    </row>
    <row r="44" spans="2:22" ht="24.95" customHeight="1" thickBot="1">
      <c r="C44" s="670"/>
      <c r="D44" s="670"/>
      <c r="E44" s="671"/>
      <c r="F44" s="671"/>
      <c r="G44" s="672"/>
      <c r="H44" s="672"/>
      <c r="I44" s="672"/>
      <c r="J44" s="671"/>
      <c r="K44" s="671"/>
      <c r="L44" s="671"/>
      <c r="M44" s="673"/>
      <c r="N44" s="673"/>
      <c r="O44" s="676"/>
      <c r="P44" s="676"/>
      <c r="Q44" s="677"/>
      <c r="T44" s="678"/>
      <c r="U44" s="679" t="s">
        <v>210</v>
      </c>
      <c r="V44" s="680">
        <f>N42</f>
        <v>798442</v>
      </c>
    </row>
    <row r="45" spans="2:22" ht="24.95" customHeight="1" thickBot="1">
      <c r="D45" s="593" t="s">
        <v>746</v>
      </c>
      <c r="F45" s="96"/>
      <c r="G45" s="96"/>
      <c r="H45" s="96"/>
      <c r="I45" s="96"/>
      <c r="J45" s="96"/>
      <c r="K45" s="96"/>
      <c r="L45" s="99"/>
      <c r="M45" s="594"/>
      <c r="N45" s="594"/>
      <c r="O45" s="100"/>
      <c r="P45" s="1709" t="s">
        <v>112</v>
      </c>
      <c r="Q45" s="1710"/>
    </row>
    <row r="46" spans="2:22" ht="16.5" customHeight="1">
      <c r="C46" s="96"/>
      <c r="D46" s="96"/>
      <c r="E46" s="96"/>
      <c r="F46" s="96"/>
      <c r="G46" s="96"/>
      <c r="H46" s="96"/>
      <c r="I46" s="96"/>
      <c r="J46" s="96"/>
      <c r="K46" s="96"/>
      <c r="L46" s="96"/>
      <c r="M46" s="596"/>
      <c r="N46" s="596"/>
      <c r="O46" s="96"/>
      <c r="P46" s="103"/>
      <c r="Q46" s="104" t="s">
        <v>513</v>
      </c>
    </row>
    <row r="47" spans="2:22" ht="24.95" customHeight="1">
      <c r="C47" s="1686" t="s">
        <v>514</v>
      </c>
      <c r="D47" s="1693"/>
      <c r="E47" s="1720" t="s">
        <v>176</v>
      </c>
      <c r="F47" s="1699" t="s">
        <v>177</v>
      </c>
      <c r="G47" s="1693"/>
      <c r="H47" s="1693"/>
      <c r="I47" s="1687"/>
      <c r="J47" s="1699" t="s">
        <v>178</v>
      </c>
      <c r="K47" s="1732"/>
      <c r="L47" s="1720" t="s">
        <v>179</v>
      </c>
      <c r="M47" s="1713" t="s">
        <v>180</v>
      </c>
      <c r="N47" s="1714"/>
      <c r="O47" s="1684" t="s">
        <v>181</v>
      </c>
      <c r="P47" s="1684" t="s">
        <v>182</v>
      </c>
      <c r="Q47" s="1684" t="s">
        <v>183</v>
      </c>
    </row>
    <row r="48" spans="2:22" ht="11.25" customHeight="1">
      <c r="C48" s="1718"/>
      <c r="D48" s="1719"/>
      <c r="E48" s="1721"/>
      <c r="F48" s="1727"/>
      <c r="G48" s="1728" t="s">
        <v>665</v>
      </c>
      <c r="H48" s="1728" t="s">
        <v>666</v>
      </c>
      <c r="I48" s="1730" t="s">
        <v>667</v>
      </c>
      <c r="J48" s="1727"/>
      <c r="K48" s="1733"/>
      <c r="L48" s="1721"/>
      <c r="M48" s="1715"/>
      <c r="N48" s="1716"/>
      <c r="O48" s="1717"/>
      <c r="P48" s="1717"/>
      <c r="Q48" s="1717"/>
    </row>
    <row r="49" spans="2:22" ht="24.95" customHeight="1">
      <c r="C49" s="1694"/>
      <c r="D49" s="1695"/>
      <c r="E49" s="1722"/>
      <c r="F49" s="1700"/>
      <c r="G49" s="1729"/>
      <c r="H49" s="1729"/>
      <c r="I49" s="1731"/>
      <c r="J49" s="504" t="s">
        <v>124</v>
      </c>
      <c r="K49" s="505" t="s">
        <v>125</v>
      </c>
      <c r="L49" s="1722"/>
      <c r="M49" s="597" t="s">
        <v>124</v>
      </c>
      <c r="N49" s="598" t="s">
        <v>125</v>
      </c>
      <c r="O49" s="1685"/>
      <c r="P49" s="1685"/>
      <c r="Q49" s="1685"/>
      <c r="T49" s="595" t="s">
        <v>126</v>
      </c>
    </row>
    <row r="50" spans="2:22" ht="24.95" customHeight="1">
      <c r="B50" s="290">
        <v>1</v>
      </c>
      <c r="C50" s="566" t="s">
        <v>184</v>
      </c>
      <c r="D50" s="599"/>
      <c r="E50" s="601">
        <f t="shared" ref="E50:E63" si="17">F28</f>
        <v>299606</v>
      </c>
      <c r="F50" s="600">
        <v>301617</v>
      </c>
      <c r="G50" s="602">
        <v>2011</v>
      </c>
      <c r="H50" s="603"/>
      <c r="I50" s="604"/>
      <c r="J50" s="605">
        <v>69</v>
      </c>
      <c r="K50" s="606">
        <v>3929</v>
      </c>
      <c r="L50" s="607">
        <f>F50-J50-K50</f>
        <v>297619</v>
      </c>
      <c r="M50" s="608">
        <v>19344</v>
      </c>
      <c r="N50" s="609">
        <f>L50-M50</f>
        <v>278275</v>
      </c>
      <c r="O50" s="610">
        <f t="shared" ref="O50:O64" si="18">IF(F$64&gt;0,(F50/F$64),"")</f>
        <v>0.21850034337972582</v>
      </c>
      <c r="P50" s="610">
        <f>IF(E50&gt;0,(F50/E50)-1,"")</f>
        <v>6.7121486218566506E-3</v>
      </c>
      <c r="Q50" s="610">
        <f t="shared" ref="Q50:Q64" si="19">IF(Q$65&gt;0,(N50/Q$65),"")</f>
        <v>0.27997303646616728</v>
      </c>
      <c r="T50" s="1723" t="s">
        <v>185</v>
      </c>
      <c r="U50" s="1723"/>
      <c r="V50" s="611">
        <f>F50</f>
        <v>301617</v>
      </c>
    </row>
    <row r="51" spans="2:22" ht="24.95" customHeight="1">
      <c r="B51" s="290">
        <v>1</v>
      </c>
      <c r="C51" s="520" t="s">
        <v>186</v>
      </c>
      <c r="D51" s="521"/>
      <c r="E51" s="636">
        <f t="shared" si="17"/>
        <v>335697</v>
      </c>
      <c r="F51" s="629">
        <v>343053</v>
      </c>
      <c r="G51" s="614">
        <v>7356</v>
      </c>
      <c r="H51" s="615"/>
      <c r="I51" s="616"/>
      <c r="J51" s="617">
        <v>42185</v>
      </c>
      <c r="K51" s="618">
        <v>105691</v>
      </c>
      <c r="L51" s="619">
        <f t="shared" ref="L51:L63" si="20">F51-J51-K51</f>
        <v>195177</v>
      </c>
      <c r="M51" s="620">
        <v>18660</v>
      </c>
      <c r="N51" s="621">
        <f t="shared" ref="N51:N63" si="21">L51-M51</f>
        <v>176517</v>
      </c>
      <c r="O51" s="622">
        <f t="shared" si="18"/>
        <v>0.24851781662653324</v>
      </c>
      <c r="P51" s="622">
        <f t="shared" ref="P51:P64" si="22">IF(E51&gt;0,(F51/E51)-1,"")</f>
        <v>2.1912617628397024E-2</v>
      </c>
      <c r="Q51" s="622">
        <f t="shared" si="19"/>
        <v>0.17759410826663716</v>
      </c>
      <c r="T51" s="623"/>
      <c r="U51" s="624" t="s">
        <v>543</v>
      </c>
      <c r="V51" s="625"/>
    </row>
    <row r="52" spans="2:22" ht="24.95" customHeight="1">
      <c r="B52" s="290">
        <v>1</v>
      </c>
      <c r="C52" s="520" t="s">
        <v>187</v>
      </c>
      <c r="D52" s="521"/>
      <c r="E52" s="636">
        <f t="shared" si="17"/>
        <v>20000</v>
      </c>
      <c r="F52" s="629">
        <v>20000</v>
      </c>
      <c r="G52" s="614"/>
      <c r="H52" s="615"/>
      <c r="I52" s="616"/>
      <c r="J52" s="617"/>
      <c r="K52" s="618">
        <v>475</v>
      </c>
      <c r="L52" s="619">
        <f t="shared" si="20"/>
        <v>19525</v>
      </c>
      <c r="M52" s="620">
        <v>2358</v>
      </c>
      <c r="N52" s="621">
        <f t="shared" si="21"/>
        <v>17167</v>
      </c>
      <c r="O52" s="622">
        <f t="shared" si="18"/>
        <v>1.4488596026067882E-2</v>
      </c>
      <c r="P52" s="622">
        <f t="shared" si="22"/>
        <v>0</v>
      </c>
      <c r="Q52" s="622">
        <f t="shared" si="19"/>
        <v>1.7271753183055231E-2</v>
      </c>
      <c r="T52" s="626"/>
      <c r="U52" s="627" t="s">
        <v>546</v>
      </c>
      <c r="V52" s="628"/>
    </row>
    <row r="53" spans="2:22" ht="24.95" customHeight="1">
      <c r="B53" s="290">
        <v>1</v>
      </c>
      <c r="C53" s="520" t="s">
        <v>188</v>
      </c>
      <c r="D53" s="521"/>
      <c r="E53" s="613">
        <f t="shared" si="17"/>
        <v>70647</v>
      </c>
      <c r="F53" s="629">
        <v>74263</v>
      </c>
      <c r="G53" s="630">
        <v>3616</v>
      </c>
      <c r="H53" s="631"/>
      <c r="I53" s="616"/>
      <c r="J53" s="632"/>
      <c r="K53" s="618">
        <v>395</v>
      </c>
      <c r="L53" s="619">
        <f t="shared" si="20"/>
        <v>73868</v>
      </c>
      <c r="M53" s="620">
        <v>47887</v>
      </c>
      <c r="N53" s="633">
        <f t="shared" si="21"/>
        <v>25981</v>
      </c>
      <c r="O53" s="622">
        <f t="shared" si="18"/>
        <v>5.3798330334193956E-2</v>
      </c>
      <c r="P53" s="622">
        <f t="shared" si="22"/>
        <v>5.1184055940096451E-2</v>
      </c>
      <c r="Q53" s="622">
        <f t="shared" si="19"/>
        <v>2.6139536287584197E-2</v>
      </c>
      <c r="T53" s="1724" t="s">
        <v>189</v>
      </c>
      <c r="U53" s="1724"/>
      <c r="V53" s="634">
        <f>F53</f>
        <v>74263</v>
      </c>
    </row>
    <row r="54" spans="2:22" ht="24.95" customHeight="1">
      <c r="B54" s="290">
        <v>1</v>
      </c>
      <c r="C54" s="635" t="s">
        <v>190</v>
      </c>
      <c r="D54" s="521"/>
      <c r="E54" s="636">
        <f t="shared" si="17"/>
        <v>302500</v>
      </c>
      <c r="F54" s="613">
        <f t="shared" ref="F54:K54" si="23">SUM(F55:F56)</f>
        <v>282500</v>
      </c>
      <c r="G54" s="637">
        <f t="shared" si="23"/>
        <v>0</v>
      </c>
      <c r="H54" s="638">
        <f t="shared" si="23"/>
        <v>0</v>
      </c>
      <c r="I54" s="639">
        <f t="shared" si="23"/>
        <v>0</v>
      </c>
      <c r="J54" s="640">
        <f t="shared" si="23"/>
        <v>51466</v>
      </c>
      <c r="K54" s="641">
        <f t="shared" si="23"/>
        <v>49053</v>
      </c>
      <c r="L54" s="619">
        <f t="shared" si="20"/>
        <v>181981</v>
      </c>
      <c r="M54" s="642">
        <f>SUM(M55:M56)</f>
        <v>71585</v>
      </c>
      <c r="N54" s="621">
        <f t="shared" si="21"/>
        <v>110396</v>
      </c>
      <c r="O54" s="622">
        <f t="shared" si="18"/>
        <v>0.20465141886820884</v>
      </c>
      <c r="P54" s="622">
        <f t="shared" si="22"/>
        <v>-6.6115702479338845E-2</v>
      </c>
      <c r="Q54" s="622">
        <f t="shared" si="19"/>
        <v>0.11106963735053096</v>
      </c>
      <c r="T54" s="1725" t="s">
        <v>191</v>
      </c>
      <c r="U54" s="1726"/>
      <c r="V54" s="643">
        <f>F57</f>
        <v>150963</v>
      </c>
    </row>
    <row r="55" spans="2:22" ht="24.95" customHeight="1">
      <c r="B55" s="290"/>
      <c r="C55" s="1711"/>
      <c r="D55" s="644" t="s">
        <v>192</v>
      </c>
      <c r="E55" s="636">
        <f t="shared" si="17"/>
        <v>2500</v>
      </c>
      <c r="F55" s="629">
        <v>2500</v>
      </c>
      <c r="G55" s="614"/>
      <c r="H55" s="615"/>
      <c r="I55" s="616"/>
      <c r="J55" s="617"/>
      <c r="K55" s="618"/>
      <c r="L55" s="619">
        <f t="shared" si="20"/>
        <v>2500</v>
      </c>
      <c r="M55" s="620"/>
      <c r="N55" s="621">
        <f t="shared" si="21"/>
        <v>2500</v>
      </c>
      <c r="O55" s="622">
        <f t="shared" si="18"/>
        <v>1.8110745032584852E-3</v>
      </c>
      <c r="P55" s="622">
        <f t="shared" si="22"/>
        <v>0</v>
      </c>
      <c r="Q55" s="622">
        <f t="shared" si="19"/>
        <v>2.5152550217066509E-3</v>
      </c>
      <c r="T55" s="623"/>
      <c r="U55" s="645" t="s">
        <v>193</v>
      </c>
      <c r="V55" s="687">
        <f>F58</f>
        <v>150963</v>
      </c>
    </row>
    <row r="56" spans="2:22" ht="24.95" customHeight="1">
      <c r="B56" s="290"/>
      <c r="C56" s="1712"/>
      <c r="D56" s="647" t="s">
        <v>194</v>
      </c>
      <c r="E56" s="636">
        <f t="shared" si="17"/>
        <v>300000</v>
      </c>
      <c r="F56" s="629">
        <v>280000</v>
      </c>
      <c r="G56" s="614"/>
      <c r="H56" s="615"/>
      <c r="I56" s="616"/>
      <c r="J56" s="617">
        <v>51466</v>
      </c>
      <c r="K56" s="618">
        <v>49053</v>
      </c>
      <c r="L56" s="619">
        <f t="shared" si="20"/>
        <v>179481</v>
      </c>
      <c r="M56" s="620">
        <v>71585</v>
      </c>
      <c r="N56" s="621">
        <f t="shared" si="21"/>
        <v>107896</v>
      </c>
      <c r="O56" s="622">
        <f t="shared" si="18"/>
        <v>0.20284034436495035</v>
      </c>
      <c r="P56" s="622">
        <f t="shared" si="22"/>
        <v>-6.6666666666666652E-2</v>
      </c>
      <c r="Q56" s="622">
        <f t="shared" si="19"/>
        <v>0.10855438232882432</v>
      </c>
      <c r="T56" s="648"/>
      <c r="U56" s="645" t="s">
        <v>195</v>
      </c>
      <c r="V56" s="687">
        <f>F59</f>
        <v>0</v>
      </c>
    </row>
    <row r="57" spans="2:22" ht="24.95" customHeight="1">
      <c r="B57" s="290">
        <v>1</v>
      </c>
      <c r="C57" s="635" t="s">
        <v>196</v>
      </c>
      <c r="D57" s="521"/>
      <c r="E57" s="613">
        <f t="shared" si="17"/>
        <v>149257</v>
      </c>
      <c r="F57" s="613">
        <f t="shared" ref="F57:K57" si="24">SUM(F58:F59)</f>
        <v>150963</v>
      </c>
      <c r="G57" s="649">
        <f t="shared" si="24"/>
        <v>1706</v>
      </c>
      <c r="H57" s="650">
        <f t="shared" si="24"/>
        <v>0</v>
      </c>
      <c r="I57" s="639">
        <f t="shared" si="24"/>
        <v>0</v>
      </c>
      <c r="J57" s="651">
        <f t="shared" si="24"/>
        <v>0</v>
      </c>
      <c r="K57" s="641">
        <f t="shared" si="24"/>
        <v>0</v>
      </c>
      <c r="L57" s="619">
        <f t="shared" si="20"/>
        <v>150963</v>
      </c>
      <c r="M57" s="642">
        <f>SUM(M58:M59)</f>
        <v>0</v>
      </c>
      <c r="N57" s="633">
        <f t="shared" si="21"/>
        <v>150963</v>
      </c>
      <c r="O57" s="622">
        <f t="shared" si="18"/>
        <v>0.10936209609416428</v>
      </c>
      <c r="P57" s="622">
        <f t="shared" si="22"/>
        <v>1.1429949684101937E-2</v>
      </c>
      <c r="Q57" s="622">
        <f t="shared" si="19"/>
        <v>0.15188417753676045</v>
      </c>
      <c r="T57" s="1707" t="s">
        <v>197</v>
      </c>
      <c r="U57" s="1708"/>
      <c r="V57" s="634">
        <f>V50+V53+V54</f>
        <v>526843</v>
      </c>
    </row>
    <row r="58" spans="2:22" ht="24.95" customHeight="1">
      <c r="B58" s="290"/>
      <c r="C58" s="566"/>
      <c r="D58" s="645" t="s">
        <v>193</v>
      </c>
      <c r="E58" s="636">
        <f t="shared" si="17"/>
        <v>149257</v>
      </c>
      <c r="F58" s="629">
        <v>150963</v>
      </c>
      <c r="G58" s="614">
        <v>1706</v>
      </c>
      <c r="H58" s="615"/>
      <c r="I58" s="616"/>
      <c r="J58" s="617"/>
      <c r="K58" s="618"/>
      <c r="L58" s="619">
        <f t="shared" si="20"/>
        <v>150963</v>
      </c>
      <c r="M58" s="620"/>
      <c r="N58" s="621">
        <f t="shared" si="21"/>
        <v>150963</v>
      </c>
      <c r="O58" s="622">
        <f t="shared" si="18"/>
        <v>0.10936209609416428</v>
      </c>
      <c r="P58" s="622">
        <f t="shared" si="22"/>
        <v>1.1429949684101937E-2</v>
      </c>
      <c r="Q58" s="622">
        <f t="shared" si="19"/>
        <v>0.15188417753676045</v>
      </c>
      <c r="T58" s="1707" t="s">
        <v>198</v>
      </c>
      <c r="U58" s="1708"/>
      <c r="V58" s="652">
        <f>F51</f>
        <v>343053</v>
      </c>
    </row>
    <row r="59" spans="2:22" ht="24.95" customHeight="1">
      <c r="B59" s="290"/>
      <c r="C59" s="653"/>
      <c r="D59" s="645" t="s">
        <v>195</v>
      </c>
      <c r="E59" s="636">
        <f t="shared" si="17"/>
        <v>0</v>
      </c>
      <c r="F59" s="629"/>
      <c r="G59" s="614"/>
      <c r="H59" s="615"/>
      <c r="I59" s="616"/>
      <c r="J59" s="1165"/>
      <c r="K59" s="1166"/>
      <c r="L59" s="619">
        <f t="shared" si="20"/>
        <v>0</v>
      </c>
      <c r="M59" s="1167"/>
      <c r="N59" s="621">
        <f t="shared" si="21"/>
        <v>0</v>
      </c>
      <c r="O59" s="622">
        <f t="shared" si="18"/>
        <v>0</v>
      </c>
      <c r="P59" s="622" t="str">
        <f t="shared" si="22"/>
        <v/>
      </c>
      <c r="Q59" s="622">
        <f t="shared" si="19"/>
        <v>0</v>
      </c>
      <c r="T59" s="1707" t="s">
        <v>199</v>
      </c>
      <c r="U59" s="1708"/>
      <c r="V59" s="634">
        <f>F52</f>
        <v>20000</v>
      </c>
    </row>
    <row r="60" spans="2:22" ht="24.95" customHeight="1">
      <c r="B60" s="290">
        <v>1</v>
      </c>
      <c r="C60" s="520" t="s">
        <v>200</v>
      </c>
      <c r="D60" s="521"/>
      <c r="E60" s="684">
        <f t="shared" si="17"/>
        <v>98000</v>
      </c>
      <c r="F60" s="629">
        <v>98000</v>
      </c>
      <c r="G60" s="614"/>
      <c r="H60" s="615"/>
      <c r="I60" s="616"/>
      <c r="J60" s="617">
        <v>21000</v>
      </c>
      <c r="K60" s="618">
        <v>77000</v>
      </c>
      <c r="L60" s="1168">
        <f t="shared" si="20"/>
        <v>0</v>
      </c>
      <c r="M60" s="1167"/>
      <c r="N60" s="1169">
        <f t="shared" si="21"/>
        <v>0</v>
      </c>
      <c r="O60" s="622">
        <f t="shared" si="18"/>
        <v>7.0994120527732615E-2</v>
      </c>
      <c r="P60" s="622">
        <f t="shared" si="22"/>
        <v>0</v>
      </c>
      <c r="Q60" s="622">
        <f t="shared" si="19"/>
        <v>0</v>
      </c>
      <c r="T60" s="1707" t="s">
        <v>201</v>
      </c>
      <c r="U60" s="1708"/>
      <c r="V60" s="634">
        <f>F54</f>
        <v>282500</v>
      </c>
    </row>
    <row r="61" spans="2:22" ht="24.95" customHeight="1">
      <c r="B61" s="290">
        <v>1</v>
      </c>
      <c r="C61" s="1705" t="s">
        <v>202</v>
      </c>
      <c r="D61" s="1706"/>
      <c r="E61" s="613">
        <f t="shared" si="17"/>
        <v>0</v>
      </c>
      <c r="F61" s="629"/>
      <c r="G61" s="630"/>
      <c r="H61" s="631"/>
      <c r="I61" s="616"/>
      <c r="J61" s="632"/>
      <c r="K61" s="618"/>
      <c r="L61" s="619">
        <f t="shared" si="20"/>
        <v>0</v>
      </c>
      <c r="M61" s="620"/>
      <c r="N61" s="633">
        <f t="shared" si="21"/>
        <v>0</v>
      </c>
      <c r="O61" s="622">
        <f t="shared" si="18"/>
        <v>0</v>
      </c>
      <c r="P61" s="622" t="str">
        <f t="shared" si="22"/>
        <v/>
      </c>
      <c r="Q61" s="622">
        <f t="shared" si="19"/>
        <v>0</v>
      </c>
      <c r="T61" s="1707" t="s">
        <v>203</v>
      </c>
      <c r="U61" s="1708"/>
      <c r="V61" s="634">
        <f>V58+V59+V60</f>
        <v>645553</v>
      </c>
    </row>
    <row r="62" spans="2:22" ht="24.95" customHeight="1">
      <c r="B62" s="290">
        <v>1</v>
      </c>
      <c r="C62" s="520" t="s">
        <v>204</v>
      </c>
      <c r="D62" s="521"/>
      <c r="E62" s="613">
        <f t="shared" si="17"/>
        <v>110000</v>
      </c>
      <c r="F62" s="629">
        <v>110000</v>
      </c>
      <c r="G62" s="630"/>
      <c r="H62" s="631"/>
      <c r="I62" s="616"/>
      <c r="J62" s="632">
        <v>153</v>
      </c>
      <c r="K62" s="618">
        <v>58141</v>
      </c>
      <c r="L62" s="619">
        <f t="shared" si="20"/>
        <v>51706</v>
      </c>
      <c r="M62" s="620">
        <v>9391</v>
      </c>
      <c r="N62" s="633">
        <f t="shared" si="21"/>
        <v>42315</v>
      </c>
      <c r="O62" s="622">
        <f t="shared" si="18"/>
        <v>7.9687278143373355E-2</v>
      </c>
      <c r="P62" s="622">
        <f t="shared" si="22"/>
        <v>0</v>
      </c>
      <c r="Q62" s="622">
        <f t="shared" si="19"/>
        <v>4.2573206497406771E-2</v>
      </c>
      <c r="T62" s="1707" t="s">
        <v>205</v>
      </c>
      <c r="U62" s="1708"/>
      <c r="V62" s="634">
        <f>F60</f>
        <v>98000</v>
      </c>
    </row>
    <row r="63" spans="2:22" ht="24.95" customHeight="1" thickBot="1">
      <c r="B63" s="290">
        <v>1</v>
      </c>
      <c r="C63" s="655" t="s">
        <v>206</v>
      </c>
      <c r="D63" s="567"/>
      <c r="E63" s="685">
        <f t="shared" si="17"/>
        <v>0</v>
      </c>
      <c r="F63" s="1117"/>
      <c r="G63" s="657"/>
      <c r="H63" s="658"/>
      <c r="I63" s="659"/>
      <c r="J63" s="1170"/>
      <c r="K63" s="660"/>
      <c r="L63" s="1171">
        <f t="shared" si="20"/>
        <v>0</v>
      </c>
      <c r="M63" s="1172"/>
      <c r="N63" s="1173">
        <f t="shared" si="21"/>
        <v>0</v>
      </c>
      <c r="O63" s="661">
        <f t="shared" si="18"/>
        <v>0</v>
      </c>
      <c r="P63" s="661" t="str">
        <f t="shared" si="22"/>
        <v/>
      </c>
      <c r="Q63" s="661">
        <f t="shared" si="19"/>
        <v>0</v>
      </c>
      <c r="T63" s="1707" t="s">
        <v>207</v>
      </c>
      <c r="U63" s="1708"/>
      <c r="V63" s="652">
        <f>F61</f>
        <v>0</v>
      </c>
    </row>
    <row r="64" spans="2:22" ht="24.95" customHeight="1" thickTop="1">
      <c r="C64" s="1689" t="s">
        <v>208</v>
      </c>
      <c r="D64" s="1690"/>
      <c r="E64" s="662">
        <f t="shared" ref="E64:N64" si="25">SUMIF($B$50:$B$63,"1",E50:E63)</f>
        <v>1385707</v>
      </c>
      <c r="F64" s="662">
        <f t="shared" si="25"/>
        <v>1380396</v>
      </c>
      <c r="G64" s="663">
        <f t="shared" si="25"/>
        <v>14689</v>
      </c>
      <c r="H64" s="664">
        <f t="shared" si="25"/>
        <v>0</v>
      </c>
      <c r="I64" s="665">
        <f t="shared" si="25"/>
        <v>0</v>
      </c>
      <c r="J64" s="666">
        <f t="shared" si="25"/>
        <v>114873</v>
      </c>
      <c r="K64" s="665">
        <f t="shared" si="25"/>
        <v>294684</v>
      </c>
      <c r="L64" s="662">
        <f t="shared" si="25"/>
        <v>970839</v>
      </c>
      <c r="M64" s="667">
        <f t="shared" si="25"/>
        <v>169225</v>
      </c>
      <c r="N64" s="668">
        <f t="shared" si="25"/>
        <v>801614</v>
      </c>
      <c r="O64" s="669">
        <f t="shared" si="18"/>
        <v>1</v>
      </c>
      <c r="P64" s="669">
        <f t="shared" si="22"/>
        <v>-3.8327005636833444E-3</v>
      </c>
      <c r="Q64" s="669">
        <f t="shared" si="19"/>
        <v>0.80650545558814213</v>
      </c>
      <c r="T64" s="1725" t="s">
        <v>209</v>
      </c>
      <c r="U64" s="1726"/>
      <c r="V64" s="643">
        <f>F62</f>
        <v>110000</v>
      </c>
    </row>
    <row r="65" spans="2:22" ht="24.95" customHeight="1">
      <c r="C65" s="670"/>
      <c r="D65" s="670"/>
      <c r="E65" s="671"/>
      <c r="F65" s="671"/>
      <c r="G65" s="672"/>
      <c r="H65" s="672"/>
      <c r="I65" s="672"/>
      <c r="J65" s="671"/>
      <c r="K65" s="671"/>
      <c r="L65" s="671"/>
      <c r="M65" s="673"/>
      <c r="N65" s="673"/>
      <c r="O65" s="1701" t="s">
        <v>637</v>
      </c>
      <c r="P65" s="1702"/>
      <c r="Q65" s="674">
        <f>○推計１!M98+○推計１!J97</f>
        <v>993935</v>
      </c>
      <c r="T65" s="1703" t="s">
        <v>55</v>
      </c>
      <c r="U65" s="1704"/>
      <c r="V65" s="675">
        <f>F64</f>
        <v>1380396</v>
      </c>
    </row>
    <row r="66" spans="2:22" ht="24.95" customHeight="1" thickBot="1">
      <c r="C66" s="670"/>
      <c r="D66" s="670"/>
      <c r="E66" s="671"/>
      <c r="F66" s="671"/>
      <c r="G66" s="672"/>
      <c r="H66" s="672"/>
      <c r="I66" s="672"/>
      <c r="J66" s="671"/>
      <c r="K66" s="671"/>
      <c r="L66" s="671"/>
      <c r="M66" s="673"/>
      <c r="N66" s="673"/>
      <c r="O66" s="676"/>
      <c r="P66" s="676"/>
      <c r="Q66" s="688"/>
      <c r="T66" s="678"/>
      <c r="U66" s="679" t="s">
        <v>210</v>
      </c>
      <c r="V66" s="680">
        <f>N64</f>
        <v>801614</v>
      </c>
    </row>
    <row r="67" spans="2:22" ht="24.95" customHeight="1" thickBot="1">
      <c r="D67" s="593" t="s">
        <v>747</v>
      </c>
      <c r="F67" s="96"/>
      <c r="G67" s="96"/>
      <c r="H67" s="96"/>
      <c r="I67" s="96"/>
      <c r="J67" s="96"/>
      <c r="K67" s="96"/>
      <c r="L67" s="99"/>
      <c r="M67" s="594"/>
      <c r="N67" s="594"/>
      <c r="O67" s="100"/>
      <c r="P67" s="1709" t="s">
        <v>112</v>
      </c>
      <c r="Q67" s="1710"/>
    </row>
    <row r="68" spans="2:22" ht="16.5" customHeight="1">
      <c r="C68" s="96"/>
      <c r="D68" s="96"/>
      <c r="E68" s="96"/>
      <c r="F68" s="96"/>
      <c r="G68" s="96"/>
      <c r="H68" s="96"/>
      <c r="I68" s="96"/>
      <c r="J68" s="96"/>
      <c r="K68" s="96"/>
      <c r="L68" s="96"/>
      <c r="M68" s="596"/>
      <c r="N68" s="596"/>
      <c r="O68" s="96"/>
      <c r="P68" s="103"/>
      <c r="Q68" s="104" t="s">
        <v>513</v>
      </c>
    </row>
    <row r="69" spans="2:22" ht="24.95" customHeight="1">
      <c r="C69" s="1686" t="s">
        <v>514</v>
      </c>
      <c r="D69" s="1693"/>
      <c r="E69" s="1720" t="s">
        <v>176</v>
      </c>
      <c r="F69" s="1699" t="s">
        <v>177</v>
      </c>
      <c r="G69" s="1693"/>
      <c r="H69" s="1693"/>
      <c r="I69" s="1687"/>
      <c r="J69" s="1699" t="s">
        <v>178</v>
      </c>
      <c r="K69" s="1732"/>
      <c r="L69" s="1720" t="s">
        <v>179</v>
      </c>
      <c r="M69" s="1713" t="s">
        <v>180</v>
      </c>
      <c r="N69" s="1714"/>
      <c r="O69" s="1684" t="s">
        <v>181</v>
      </c>
      <c r="P69" s="1684" t="s">
        <v>182</v>
      </c>
      <c r="Q69" s="1684" t="s">
        <v>183</v>
      </c>
    </row>
    <row r="70" spans="2:22" ht="11.25" customHeight="1">
      <c r="C70" s="1718"/>
      <c r="D70" s="1719"/>
      <c r="E70" s="1721"/>
      <c r="F70" s="1727"/>
      <c r="G70" s="1728" t="s">
        <v>665</v>
      </c>
      <c r="H70" s="1728" t="s">
        <v>666</v>
      </c>
      <c r="I70" s="1730" t="s">
        <v>667</v>
      </c>
      <c r="J70" s="1727"/>
      <c r="K70" s="1733"/>
      <c r="L70" s="1721"/>
      <c r="M70" s="1715"/>
      <c r="N70" s="1716"/>
      <c r="O70" s="1717"/>
      <c r="P70" s="1717"/>
      <c r="Q70" s="1717"/>
    </row>
    <row r="71" spans="2:22" ht="24.95" customHeight="1">
      <c r="C71" s="1694"/>
      <c r="D71" s="1695"/>
      <c r="E71" s="1722"/>
      <c r="F71" s="1700"/>
      <c r="G71" s="1729"/>
      <c r="H71" s="1729"/>
      <c r="I71" s="1731"/>
      <c r="J71" s="504" t="s">
        <v>124</v>
      </c>
      <c r="K71" s="505" t="s">
        <v>125</v>
      </c>
      <c r="L71" s="1722"/>
      <c r="M71" s="597" t="s">
        <v>124</v>
      </c>
      <c r="N71" s="598" t="s">
        <v>125</v>
      </c>
      <c r="O71" s="1685"/>
      <c r="P71" s="1685"/>
      <c r="Q71" s="1685"/>
      <c r="T71" s="595" t="s">
        <v>126</v>
      </c>
    </row>
    <row r="72" spans="2:22" ht="24.95" customHeight="1">
      <c r="B72" s="290">
        <v>1</v>
      </c>
      <c r="C72" s="566" t="s">
        <v>184</v>
      </c>
      <c r="D72" s="599"/>
      <c r="E72" s="601">
        <f t="shared" ref="E72:E85" si="26">F50</f>
        <v>301617</v>
      </c>
      <c r="F72" s="600">
        <v>303642</v>
      </c>
      <c r="G72" s="602">
        <v>2025</v>
      </c>
      <c r="H72" s="603"/>
      <c r="I72" s="604"/>
      <c r="J72" s="605">
        <v>69</v>
      </c>
      <c r="K72" s="606">
        <v>3957</v>
      </c>
      <c r="L72" s="607">
        <f>F72-J72-K72</f>
        <v>299616</v>
      </c>
      <c r="M72" s="608">
        <v>19479</v>
      </c>
      <c r="N72" s="609">
        <f>L72-M72</f>
        <v>280137</v>
      </c>
      <c r="O72" s="610">
        <f t="shared" ref="O72:O86" si="27">IF(F$86&gt;0,(F72/F$86),"")</f>
        <v>0.21760414852653781</v>
      </c>
      <c r="P72" s="610">
        <f>IF(E72&gt;0,(F72/E72)-1,"")</f>
        <v>6.7138125503536372E-3</v>
      </c>
      <c r="Q72" s="610">
        <f t="shared" ref="Q72:Q86" si="28">IF(Q$87&gt;0,(N72/Q$87),"")</f>
        <v>0.28288894364376654</v>
      </c>
      <c r="T72" s="1723" t="s">
        <v>185</v>
      </c>
      <c r="U72" s="1723"/>
      <c r="V72" s="611">
        <f>F72</f>
        <v>303642</v>
      </c>
    </row>
    <row r="73" spans="2:22" ht="24.95" customHeight="1">
      <c r="B73" s="290">
        <v>1</v>
      </c>
      <c r="C73" s="520" t="s">
        <v>186</v>
      </c>
      <c r="D73" s="521"/>
      <c r="E73" s="636">
        <f t="shared" si="26"/>
        <v>343053</v>
      </c>
      <c r="F73" s="629">
        <v>350512</v>
      </c>
      <c r="G73" s="614">
        <v>7459</v>
      </c>
      <c r="H73" s="615"/>
      <c r="I73" s="616"/>
      <c r="J73" s="617">
        <v>42185</v>
      </c>
      <c r="K73" s="618">
        <v>105691</v>
      </c>
      <c r="L73" s="619">
        <f t="shared" ref="L73:L85" si="29">F73-J73-K73</f>
        <v>202636</v>
      </c>
      <c r="M73" s="620">
        <v>18660</v>
      </c>
      <c r="N73" s="621">
        <f t="shared" ref="N73:N85" si="30">L73-M73</f>
        <v>183976</v>
      </c>
      <c r="O73" s="622">
        <f t="shared" si="27"/>
        <v>0.25119339652727163</v>
      </c>
      <c r="P73" s="622">
        <f t="shared" ref="P73:P86" si="31">IF(E73&gt;0,(F73/E73)-1,"")</f>
        <v>2.1742995980212898E-2</v>
      </c>
      <c r="Q73" s="622">
        <f t="shared" si="28"/>
        <v>0.18578329994183415</v>
      </c>
      <c r="T73" s="623"/>
      <c r="U73" s="624" t="s">
        <v>543</v>
      </c>
      <c r="V73" s="625"/>
    </row>
    <row r="74" spans="2:22" ht="24.95" customHeight="1">
      <c r="B74" s="290">
        <v>1</v>
      </c>
      <c r="C74" s="520" t="s">
        <v>187</v>
      </c>
      <c r="D74" s="521"/>
      <c r="E74" s="636">
        <f t="shared" si="26"/>
        <v>20000</v>
      </c>
      <c r="F74" s="629">
        <v>20000</v>
      </c>
      <c r="G74" s="614"/>
      <c r="H74" s="615"/>
      <c r="I74" s="616"/>
      <c r="J74" s="617"/>
      <c r="K74" s="618">
        <v>475</v>
      </c>
      <c r="L74" s="619">
        <f t="shared" si="29"/>
        <v>19525</v>
      </c>
      <c r="M74" s="620">
        <v>2358</v>
      </c>
      <c r="N74" s="621">
        <f t="shared" si="30"/>
        <v>17167</v>
      </c>
      <c r="O74" s="622">
        <f t="shared" si="27"/>
        <v>1.433294132738803E-2</v>
      </c>
      <c r="P74" s="622">
        <f t="shared" si="31"/>
        <v>0</v>
      </c>
      <c r="Q74" s="622">
        <f t="shared" si="28"/>
        <v>1.7335641116784074E-2</v>
      </c>
      <c r="T74" s="626"/>
      <c r="U74" s="627" t="s">
        <v>546</v>
      </c>
      <c r="V74" s="628"/>
    </row>
    <row r="75" spans="2:22" ht="24.95" customHeight="1">
      <c r="B75" s="290">
        <v>1</v>
      </c>
      <c r="C75" s="520" t="s">
        <v>188</v>
      </c>
      <c r="D75" s="521"/>
      <c r="E75" s="613">
        <f t="shared" si="26"/>
        <v>74263</v>
      </c>
      <c r="F75" s="629">
        <v>78045</v>
      </c>
      <c r="G75" s="630">
        <v>3782</v>
      </c>
      <c r="H75" s="631"/>
      <c r="I75" s="616"/>
      <c r="J75" s="632"/>
      <c r="K75" s="618">
        <v>413</v>
      </c>
      <c r="L75" s="619">
        <f t="shared" si="29"/>
        <v>77632</v>
      </c>
      <c r="M75" s="620">
        <v>50090</v>
      </c>
      <c r="N75" s="633">
        <f t="shared" si="30"/>
        <v>27542</v>
      </c>
      <c r="O75" s="622">
        <f t="shared" si="27"/>
        <v>5.5930720294799938E-2</v>
      </c>
      <c r="P75" s="622">
        <f t="shared" si="31"/>
        <v>5.0927110404912268E-2</v>
      </c>
      <c r="Q75" s="622">
        <f t="shared" si="28"/>
        <v>2.7812560589413816E-2</v>
      </c>
      <c r="T75" s="1724" t="s">
        <v>189</v>
      </c>
      <c r="U75" s="1724"/>
      <c r="V75" s="634">
        <f>F75</f>
        <v>78045</v>
      </c>
    </row>
    <row r="76" spans="2:22" ht="24.95" customHeight="1">
      <c r="B76" s="290">
        <v>1</v>
      </c>
      <c r="C76" s="635" t="s">
        <v>190</v>
      </c>
      <c r="D76" s="521"/>
      <c r="E76" s="636">
        <f t="shared" si="26"/>
        <v>282500</v>
      </c>
      <c r="F76" s="613">
        <f t="shared" ref="F76:K76" si="32">SUM(F77:F78)</f>
        <v>282500</v>
      </c>
      <c r="G76" s="637">
        <f t="shared" si="32"/>
        <v>0</v>
      </c>
      <c r="H76" s="638">
        <f t="shared" si="32"/>
        <v>0</v>
      </c>
      <c r="I76" s="639">
        <f t="shared" si="32"/>
        <v>0</v>
      </c>
      <c r="J76" s="640">
        <f t="shared" si="32"/>
        <v>51466</v>
      </c>
      <c r="K76" s="641">
        <f t="shared" si="32"/>
        <v>49053</v>
      </c>
      <c r="L76" s="619">
        <f t="shared" si="29"/>
        <v>181981</v>
      </c>
      <c r="M76" s="642">
        <f>SUM(M77:M78)</f>
        <v>71585</v>
      </c>
      <c r="N76" s="621">
        <f t="shared" si="30"/>
        <v>110396</v>
      </c>
      <c r="O76" s="622">
        <f t="shared" si="27"/>
        <v>0.20245279624935592</v>
      </c>
      <c r="P76" s="622">
        <f t="shared" si="31"/>
        <v>0</v>
      </c>
      <c r="Q76" s="622">
        <f t="shared" si="28"/>
        <v>0.11148048213016222</v>
      </c>
      <c r="T76" s="1725" t="s">
        <v>191</v>
      </c>
      <c r="U76" s="1726"/>
      <c r="V76" s="643">
        <f>F79</f>
        <v>152688</v>
      </c>
    </row>
    <row r="77" spans="2:22" ht="24.95" customHeight="1">
      <c r="B77" s="290"/>
      <c r="C77" s="1711"/>
      <c r="D77" s="644" t="s">
        <v>192</v>
      </c>
      <c r="E77" s="636">
        <f t="shared" si="26"/>
        <v>2500</v>
      </c>
      <c r="F77" s="629">
        <v>2500</v>
      </c>
      <c r="G77" s="614"/>
      <c r="H77" s="615"/>
      <c r="I77" s="616"/>
      <c r="J77" s="617"/>
      <c r="K77" s="618"/>
      <c r="L77" s="619">
        <f t="shared" si="29"/>
        <v>2500</v>
      </c>
      <c r="M77" s="620"/>
      <c r="N77" s="621">
        <f t="shared" si="30"/>
        <v>2500</v>
      </c>
      <c r="O77" s="622">
        <f t="shared" si="27"/>
        <v>1.7916176659235037E-3</v>
      </c>
      <c r="P77" s="622">
        <f t="shared" si="31"/>
        <v>0</v>
      </c>
      <c r="Q77" s="622">
        <f t="shared" si="28"/>
        <v>2.5245589090674078E-3</v>
      </c>
      <c r="T77" s="623"/>
      <c r="U77" s="645" t="s">
        <v>193</v>
      </c>
      <c r="V77" s="687">
        <f>F80</f>
        <v>152688</v>
      </c>
    </row>
    <row r="78" spans="2:22" ht="24.95" customHeight="1">
      <c r="B78" s="290"/>
      <c r="C78" s="1712"/>
      <c r="D78" s="647" t="s">
        <v>194</v>
      </c>
      <c r="E78" s="636">
        <f t="shared" si="26"/>
        <v>280000</v>
      </c>
      <c r="F78" s="629">
        <v>280000</v>
      </c>
      <c r="G78" s="614"/>
      <c r="H78" s="615"/>
      <c r="I78" s="616"/>
      <c r="J78" s="617">
        <v>51466</v>
      </c>
      <c r="K78" s="618">
        <v>49053</v>
      </c>
      <c r="L78" s="619">
        <f t="shared" si="29"/>
        <v>179481</v>
      </c>
      <c r="M78" s="620">
        <v>71585</v>
      </c>
      <c r="N78" s="621">
        <f t="shared" si="30"/>
        <v>107896</v>
      </c>
      <c r="O78" s="622">
        <f t="shared" si="27"/>
        <v>0.20066117858343241</v>
      </c>
      <c r="P78" s="622">
        <f t="shared" si="31"/>
        <v>0</v>
      </c>
      <c r="Q78" s="622">
        <f t="shared" si="28"/>
        <v>0.10895592322109481</v>
      </c>
      <c r="T78" s="648"/>
      <c r="U78" s="645" t="s">
        <v>195</v>
      </c>
      <c r="V78" s="687">
        <f>F81</f>
        <v>0</v>
      </c>
    </row>
    <row r="79" spans="2:22" ht="24.95" customHeight="1">
      <c r="B79" s="290">
        <v>1</v>
      </c>
      <c r="C79" s="635" t="s">
        <v>196</v>
      </c>
      <c r="D79" s="521"/>
      <c r="E79" s="613">
        <f t="shared" si="26"/>
        <v>150963</v>
      </c>
      <c r="F79" s="613">
        <f t="shared" ref="F79:K79" si="33">SUM(F80:F81)</f>
        <v>152688</v>
      </c>
      <c r="G79" s="649">
        <f t="shared" si="33"/>
        <v>1725</v>
      </c>
      <c r="H79" s="650">
        <f t="shared" si="33"/>
        <v>0</v>
      </c>
      <c r="I79" s="639">
        <f t="shared" si="33"/>
        <v>0</v>
      </c>
      <c r="J79" s="651">
        <f t="shared" si="33"/>
        <v>0</v>
      </c>
      <c r="K79" s="641">
        <f t="shared" si="33"/>
        <v>0</v>
      </c>
      <c r="L79" s="619">
        <f t="shared" si="29"/>
        <v>152688</v>
      </c>
      <c r="M79" s="642">
        <f>SUM(M80:M81)</f>
        <v>0</v>
      </c>
      <c r="N79" s="633">
        <f t="shared" si="30"/>
        <v>152688</v>
      </c>
      <c r="O79" s="622">
        <f t="shared" si="27"/>
        <v>0.10942340726981117</v>
      </c>
      <c r="P79" s="622">
        <f t="shared" si="31"/>
        <v>1.1426640965004564E-2</v>
      </c>
      <c r="Q79" s="622">
        <f t="shared" si="28"/>
        <v>0.15418794028307375</v>
      </c>
      <c r="T79" s="1707" t="s">
        <v>197</v>
      </c>
      <c r="U79" s="1708"/>
      <c r="V79" s="634">
        <f>V72+V75+V76</f>
        <v>534375</v>
      </c>
    </row>
    <row r="80" spans="2:22" ht="24.95" customHeight="1">
      <c r="B80" s="290"/>
      <c r="C80" s="566"/>
      <c r="D80" s="645" t="s">
        <v>193</v>
      </c>
      <c r="E80" s="636">
        <f t="shared" si="26"/>
        <v>150963</v>
      </c>
      <c r="F80" s="629">
        <v>152688</v>
      </c>
      <c r="G80" s="614">
        <v>1725</v>
      </c>
      <c r="H80" s="615"/>
      <c r="I80" s="616"/>
      <c r="J80" s="617"/>
      <c r="K80" s="618"/>
      <c r="L80" s="619">
        <f t="shared" si="29"/>
        <v>152688</v>
      </c>
      <c r="M80" s="620"/>
      <c r="N80" s="621">
        <f t="shared" si="30"/>
        <v>152688</v>
      </c>
      <c r="O80" s="622">
        <f t="shared" si="27"/>
        <v>0.10942340726981117</v>
      </c>
      <c r="P80" s="622">
        <f t="shared" si="31"/>
        <v>1.1426640965004564E-2</v>
      </c>
      <c r="Q80" s="622">
        <f t="shared" si="28"/>
        <v>0.15418794028307375</v>
      </c>
      <c r="T80" s="1707" t="s">
        <v>198</v>
      </c>
      <c r="U80" s="1708"/>
      <c r="V80" s="652">
        <f>F73</f>
        <v>350512</v>
      </c>
    </row>
    <row r="81" spans="2:22" ht="24.95" customHeight="1">
      <c r="B81" s="290"/>
      <c r="C81" s="653"/>
      <c r="D81" s="645" t="s">
        <v>195</v>
      </c>
      <c r="E81" s="636">
        <f t="shared" si="26"/>
        <v>0</v>
      </c>
      <c r="F81" s="629"/>
      <c r="G81" s="614"/>
      <c r="H81" s="615"/>
      <c r="I81" s="616"/>
      <c r="J81" s="1165"/>
      <c r="K81" s="1166"/>
      <c r="L81" s="619">
        <f t="shared" si="29"/>
        <v>0</v>
      </c>
      <c r="M81" s="1167"/>
      <c r="N81" s="621">
        <f t="shared" si="30"/>
        <v>0</v>
      </c>
      <c r="O81" s="622">
        <f t="shared" si="27"/>
        <v>0</v>
      </c>
      <c r="P81" s="622" t="str">
        <f t="shared" si="31"/>
        <v/>
      </c>
      <c r="Q81" s="622">
        <f t="shared" si="28"/>
        <v>0</v>
      </c>
      <c r="T81" s="1707" t="s">
        <v>199</v>
      </c>
      <c r="U81" s="1708"/>
      <c r="V81" s="634">
        <f>F74</f>
        <v>20000</v>
      </c>
    </row>
    <row r="82" spans="2:22" ht="24.95" customHeight="1">
      <c r="B82" s="290">
        <v>1</v>
      </c>
      <c r="C82" s="520" t="s">
        <v>200</v>
      </c>
      <c r="D82" s="521"/>
      <c r="E82" s="684">
        <f t="shared" si="26"/>
        <v>98000</v>
      </c>
      <c r="F82" s="629">
        <v>98000</v>
      </c>
      <c r="G82" s="614"/>
      <c r="H82" s="615"/>
      <c r="I82" s="616"/>
      <c r="J82" s="617">
        <v>21000</v>
      </c>
      <c r="K82" s="618">
        <v>77000</v>
      </c>
      <c r="L82" s="1168">
        <f t="shared" si="29"/>
        <v>0</v>
      </c>
      <c r="M82" s="1167"/>
      <c r="N82" s="1169">
        <f t="shared" si="30"/>
        <v>0</v>
      </c>
      <c r="O82" s="622">
        <f t="shared" si="27"/>
        <v>7.023141250420134E-2</v>
      </c>
      <c r="P82" s="622">
        <f t="shared" si="31"/>
        <v>0</v>
      </c>
      <c r="Q82" s="622">
        <f t="shared" si="28"/>
        <v>0</v>
      </c>
      <c r="T82" s="1707" t="s">
        <v>201</v>
      </c>
      <c r="U82" s="1708"/>
      <c r="V82" s="634">
        <f>F76</f>
        <v>282500</v>
      </c>
    </row>
    <row r="83" spans="2:22" ht="24.95" customHeight="1">
      <c r="B83" s="290">
        <v>1</v>
      </c>
      <c r="C83" s="1705" t="s">
        <v>202</v>
      </c>
      <c r="D83" s="1706"/>
      <c r="E83" s="613">
        <f t="shared" si="26"/>
        <v>0</v>
      </c>
      <c r="F83" s="629"/>
      <c r="G83" s="630"/>
      <c r="H83" s="631"/>
      <c r="I83" s="616"/>
      <c r="J83" s="632"/>
      <c r="K83" s="618"/>
      <c r="L83" s="619">
        <f t="shared" si="29"/>
        <v>0</v>
      </c>
      <c r="M83" s="620"/>
      <c r="N83" s="633">
        <f t="shared" si="30"/>
        <v>0</v>
      </c>
      <c r="O83" s="622">
        <f t="shared" si="27"/>
        <v>0</v>
      </c>
      <c r="P83" s="622" t="str">
        <f t="shared" si="31"/>
        <v/>
      </c>
      <c r="Q83" s="622">
        <f t="shared" si="28"/>
        <v>0</v>
      </c>
      <c r="T83" s="1707" t="s">
        <v>203</v>
      </c>
      <c r="U83" s="1708"/>
      <c r="V83" s="634">
        <f>V80+V81+V82</f>
        <v>653012</v>
      </c>
    </row>
    <row r="84" spans="2:22" ht="24.95" customHeight="1">
      <c r="B84" s="290">
        <v>1</v>
      </c>
      <c r="C84" s="520" t="s">
        <v>204</v>
      </c>
      <c r="D84" s="521"/>
      <c r="E84" s="613">
        <f t="shared" si="26"/>
        <v>110000</v>
      </c>
      <c r="F84" s="629">
        <v>110000</v>
      </c>
      <c r="G84" s="630"/>
      <c r="H84" s="631"/>
      <c r="I84" s="616"/>
      <c r="J84" s="632">
        <v>153</v>
      </c>
      <c r="K84" s="618">
        <v>58141</v>
      </c>
      <c r="L84" s="619">
        <f t="shared" si="29"/>
        <v>51706</v>
      </c>
      <c r="M84" s="620">
        <v>9391</v>
      </c>
      <c r="N84" s="633">
        <f t="shared" si="30"/>
        <v>42315</v>
      </c>
      <c r="O84" s="622">
        <f t="shared" si="27"/>
        <v>7.8831177300634159E-2</v>
      </c>
      <c r="P84" s="622">
        <f t="shared" si="31"/>
        <v>0</v>
      </c>
      <c r="Q84" s="622">
        <f t="shared" si="28"/>
        <v>4.2730684094874946E-2</v>
      </c>
      <c r="T84" s="1707" t="s">
        <v>205</v>
      </c>
      <c r="U84" s="1708"/>
      <c r="V84" s="634">
        <f>F82</f>
        <v>98000</v>
      </c>
    </row>
    <row r="85" spans="2:22" ht="24.95" customHeight="1" thickBot="1">
      <c r="B85" s="290">
        <v>1</v>
      </c>
      <c r="C85" s="655" t="s">
        <v>206</v>
      </c>
      <c r="D85" s="567"/>
      <c r="E85" s="685">
        <f t="shared" si="26"/>
        <v>0</v>
      </c>
      <c r="F85" s="1117"/>
      <c r="G85" s="657"/>
      <c r="H85" s="658"/>
      <c r="I85" s="659"/>
      <c r="J85" s="1170"/>
      <c r="K85" s="660"/>
      <c r="L85" s="1171">
        <f t="shared" si="29"/>
        <v>0</v>
      </c>
      <c r="M85" s="1172"/>
      <c r="N85" s="1173">
        <f t="shared" si="30"/>
        <v>0</v>
      </c>
      <c r="O85" s="661">
        <f t="shared" si="27"/>
        <v>0</v>
      </c>
      <c r="P85" s="661" t="str">
        <f t="shared" si="31"/>
        <v/>
      </c>
      <c r="Q85" s="661">
        <f t="shared" si="28"/>
        <v>0</v>
      </c>
      <c r="T85" s="1707" t="s">
        <v>207</v>
      </c>
      <c r="U85" s="1708"/>
      <c r="V85" s="652">
        <f>F83</f>
        <v>0</v>
      </c>
    </row>
    <row r="86" spans="2:22" ht="24.95" customHeight="1" thickTop="1">
      <c r="C86" s="1689" t="s">
        <v>208</v>
      </c>
      <c r="D86" s="1690"/>
      <c r="E86" s="662">
        <f t="shared" ref="E86:N86" si="34">SUMIF($B$72:$B$85,"1",E72:E85)</f>
        <v>1380396</v>
      </c>
      <c r="F86" s="662">
        <f t="shared" si="34"/>
        <v>1395387</v>
      </c>
      <c r="G86" s="663">
        <f t="shared" si="34"/>
        <v>14991</v>
      </c>
      <c r="H86" s="664">
        <f t="shared" si="34"/>
        <v>0</v>
      </c>
      <c r="I86" s="665">
        <f t="shared" si="34"/>
        <v>0</v>
      </c>
      <c r="J86" s="666">
        <f t="shared" si="34"/>
        <v>114873</v>
      </c>
      <c r="K86" s="665">
        <f t="shared" si="34"/>
        <v>294730</v>
      </c>
      <c r="L86" s="662">
        <f t="shared" si="34"/>
        <v>985784</v>
      </c>
      <c r="M86" s="667">
        <f t="shared" si="34"/>
        <v>171563</v>
      </c>
      <c r="N86" s="668">
        <f t="shared" si="34"/>
        <v>814221</v>
      </c>
      <c r="O86" s="669">
        <f t="shared" si="27"/>
        <v>1</v>
      </c>
      <c r="P86" s="669">
        <f t="shared" si="31"/>
        <v>1.085992715133921E-2</v>
      </c>
      <c r="Q86" s="669">
        <f t="shared" si="28"/>
        <v>0.82221955179990946</v>
      </c>
      <c r="T86" s="1725" t="s">
        <v>209</v>
      </c>
      <c r="U86" s="1726"/>
      <c r="V86" s="643">
        <f>F84</f>
        <v>110000</v>
      </c>
    </row>
    <row r="87" spans="2:22" ht="24.95" customHeight="1">
      <c r="C87" s="670"/>
      <c r="D87" s="670"/>
      <c r="E87" s="671"/>
      <c r="F87" s="671"/>
      <c r="G87" s="672"/>
      <c r="H87" s="672"/>
      <c r="I87" s="672"/>
      <c r="J87" s="671"/>
      <c r="K87" s="671"/>
      <c r="L87" s="671"/>
      <c r="M87" s="673"/>
      <c r="N87" s="673"/>
      <c r="O87" s="1701" t="s">
        <v>637</v>
      </c>
      <c r="P87" s="1702"/>
      <c r="Q87" s="674">
        <f>○推計１!M131+○推計１!J130</f>
        <v>990272</v>
      </c>
      <c r="T87" s="1703" t="s">
        <v>55</v>
      </c>
      <c r="U87" s="1704"/>
      <c r="V87" s="675">
        <f>F86</f>
        <v>1395387</v>
      </c>
    </row>
    <row r="88" spans="2:22" ht="24.95" customHeight="1" thickBot="1">
      <c r="C88" s="670"/>
      <c r="D88" s="670"/>
      <c r="E88" s="671"/>
      <c r="F88" s="671"/>
      <c r="G88" s="672"/>
      <c r="H88" s="672"/>
      <c r="I88" s="672"/>
      <c r="J88" s="671"/>
      <c r="K88" s="671"/>
      <c r="L88" s="671"/>
      <c r="M88" s="673"/>
      <c r="N88" s="673"/>
      <c r="O88" s="676"/>
      <c r="P88" s="676"/>
      <c r="Q88" s="688"/>
      <c r="T88" s="678"/>
      <c r="U88" s="679" t="s">
        <v>210</v>
      </c>
      <c r="V88" s="680">
        <f>N86</f>
        <v>814221</v>
      </c>
    </row>
    <row r="89" spans="2:22" ht="24.95" customHeight="1" thickBot="1">
      <c r="D89" s="593" t="s">
        <v>748</v>
      </c>
      <c r="F89" s="96"/>
      <c r="G89" s="96"/>
      <c r="H89" s="96"/>
      <c r="I89" s="96"/>
      <c r="J89" s="96"/>
      <c r="K89" s="96"/>
      <c r="L89" s="99"/>
      <c r="M89" s="594"/>
      <c r="N89" s="594"/>
      <c r="O89" s="100"/>
      <c r="P89" s="1709" t="s">
        <v>112</v>
      </c>
      <c r="Q89" s="1710"/>
    </row>
    <row r="90" spans="2:22" ht="16.5" customHeight="1">
      <c r="C90" s="96"/>
      <c r="D90" s="96"/>
      <c r="E90" s="96"/>
      <c r="F90" s="96"/>
      <c r="G90" s="96"/>
      <c r="H90" s="96"/>
      <c r="I90" s="96"/>
      <c r="J90" s="96"/>
      <c r="K90" s="96"/>
      <c r="L90" s="96"/>
      <c r="M90" s="596"/>
      <c r="N90" s="596"/>
      <c r="O90" s="96"/>
      <c r="P90" s="103"/>
      <c r="Q90" s="104" t="s">
        <v>513</v>
      </c>
    </row>
    <row r="91" spans="2:22" ht="24.95" customHeight="1">
      <c r="C91" s="1686" t="s">
        <v>514</v>
      </c>
      <c r="D91" s="1693"/>
      <c r="E91" s="1720" t="s">
        <v>176</v>
      </c>
      <c r="F91" s="1699" t="s">
        <v>177</v>
      </c>
      <c r="G91" s="1693"/>
      <c r="H91" s="1693"/>
      <c r="I91" s="1687"/>
      <c r="J91" s="1699" t="s">
        <v>178</v>
      </c>
      <c r="K91" s="1732"/>
      <c r="L91" s="1720" t="s">
        <v>179</v>
      </c>
      <c r="M91" s="1713" t="s">
        <v>180</v>
      </c>
      <c r="N91" s="1714"/>
      <c r="O91" s="1684" t="s">
        <v>181</v>
      </c>
      <c r="P91" s="1684" t="s">
        <v>182</v>
      </c>
      <c r="Q91" s="1684" t="s">
        <v>183</v>
      </c>
    </row>
    <row r="92" spans="2:22" ht="11.25" customHeight="1">
      <c r="C92" s="1718"/>
      <c r="D92" s="1719"/>
      <c r="E92" s="1721"/>
      <c r="F92" s="1727"/>
      <c r="G92" s="1728" t="s">
        <v>665</v>
      </c>
      <c r="H92" s="1728" t="s">
        <v>666</v>
      </c>
      <c r="I92" s="1730" t="s">
        <v>667</v>
      </c>
      <c r="J92" s="1727"/>
      <c r="K92" s="1733"/>
      <c r="L92" s="1721"/>
      <c r="M92" s="1715"/>
      <c r="N92" s="1716"/>
      <c r="O92" s="1717"/>
      <c r="P92" s="1717"/>
      <c r="Q92" s="1717"/>
    </row>
    <row r="93" spans="2:22" ht="24.95" customHeight="1">
      <c r="C93" s="1694"/>
      <c r="D93" s="1695"/>
      <c r="E93" s="1722"/>
      <c r="F93" s="1700"/>
      <c r="G93" s="1729"/>
      <c r="H93" s="1729"/>
      <c r="I93" s="1731"/>
      <c r="J93" s="504" t="s">
        <v>124</v>
      </c>
      <c r="K93" s="505" t="s">
        <v>125</v>
      </c>
      <c r="L93" s="1722"/>
      <c r="M93" s="597" t="s">
        <v>124</v>
      </c>
      <c r="N93" s="598" t="s">
        <v>125</v>
      </c>
      <c r="O93" s="1685"/>
      <c r="P93" s="1685"/>
      <c r="Q93" s="1685"/>
      <c r="T93" s="595" t="s">
        <v>126</v>
      </c>
    </row>
    <row r="94" spans="2:22" ht="24.95" customHeight="1">
      <c r="B94" s="290">
        <v>1</v>
      </c>
      <c r="C94" s="566" t="s">
        <v>184</v>
      </c>
      <c r="D94" s="599"/>
      <c r="E94" s="601">
        <f t="shared" ref="E94:E107" si="35">F72</f>
        <v>303642</v>
      </c>
      <c r="F94" s="600">
        <v>305681</v>
      </c>
      <c r="G94" s="602">
        <v>2039</v>
      </c>
      <c r="H94" s="603"/>
      <c r="I94" s="604"/>
      <c r="J94" s="605">
        <v>69</v>
      </c>
      <c r="K94" s="606">
        <v>3985</v>
      </c>
      <c r="L94" s="607">
        <f>F94-J94-K94</f>
        <v>301627</v>
      </c>
      <c r="M94" s="608">
        <v>19615</v>
      </c>
      <c r="N94" s="609">
        <f>L94-M94</f>
        <v>282012</v>
      </c>
      <c r="O94" s="610">
        <f t="shared" ref="O94:O108" si="36">IF(F$108&gt;0,(F94/F$108),"")</f>
        <v>0.21071435710893238</v>
      </c>
      <c r="P94" s="610">
        <f>IF(E94&gt;0,(F94/E94)-1,"")</f>
        <v>6.7151448086892884E-3</v>
      </c>
      <c r="Q94" s="610">
        <f t="shared" ref="Q94:Q108" si="37">IF(Q$109&gt;0,(N94/Q$109),"")</f>
        <v>0.284424488511555</v>
      </c>
      <c r="T94" s="1723" t="s">
        <v>185</v>
      </c>
      <c r="U94" s="1723"/>
      <c r="V94" s="611">
        <f>F94</f>
        <v>305681</v>
      </c>
    </row>
    <row r="95" spans="2:22" ht="24.95" customHeight="1">
      <c r="B95" s="290">
        <v>1</v>
      </c>
      <c r="C95" s="520" t="s">
        <v>186</v>
      </c>
      <c r="D95" s="521"/>
      <c r="E95" s="636">
        <f t="shared" si="35"/>
        <v>350512</v>
      </c>
      <c r="F95" s="629">
        <v>358075</v>
      </c>
      <c r="G95" s="614">
        <v>7563</v>
      </c>
      <c r="H95" s="615"/>
      <c r="I95" s="616"/>
      <c r="J95" s="617">
        <v>42185</v>
      </c>
      <c r="K95" s="618">
        <v>105691</v>
      </c>
      <c r="L95" s="619">
        <f t="shared" ref="L95:L107" si="38">F95-J95-K95</f>
        <v>210199</v>
      </c>
      <c r="M95" s="620">
        <v>18660</v>
      </c>
      <c r="N95" s="621">
        <f t="shared" ref="N95:N107" si="39">L95-M95</f>
        <v>191539</v>
      </c>
      <c r="O95" s="622">
        <f t="shared" si="36"/>
        <v>0.2468309885854239</v>
      </c>
      <c r="P95" s="622">
        <f t="shared" ref="P95:P108" si="40">IF(E95&gt;0,(F95/E95)-1,"")</f>
        <v>2.1577007349249167E-2</v>
      </c>
      <c r="Q95" s="622">
        <f t="shared" si="37"/>
        <v>0.19317753182493913</v>
      </c>
      <c r="T95" s="623"/>
      <c r="U95" s="624" t="s">
        <v>543</v>
      </c>
      <c r="V95" s="625"/>
    </row>
    <row r="96" spans="2:22" ht="24.95" customHeight="1">
      <c r="B96" s="290">
        <v>1</v>
      </c>
      <c r="C96" s="520" t="s">
        <v>187</v>
      </c>
      <c r="D96" s="521"/>
      <c r="E96" s="636">
        <f t="shared" si="35"/>
        <v>20000</v>
      </c>
      <c r="F96" s="629">
        <v>20000</v>
      </c>
      <c r="G96" s="614"/>
      <c r="H96" s="615"/>
      <c r="I96" s="616"/>
      <c r="J96" s="617"/>
      <c r="K96" s="618">
        <v>475</v>
      </c>
      <c r="L96" s="619">
        <f t="shared" si="38"/>
        <v>19525</v>
      </c>
      <c r="M96" s="620">
        <v>2358</v>
      </c>
      <c r="N96" s="621">
        <f t="shared" si="39"/>
        <v>17167</v>
      </c>
      <c r="O96" s="622">
        <f t="shared" si="36"/>
        <v>1.3786552458866097E-2</v>
      </c>
      <c r="P96" s="622">
        <f t="shared" si="40"/>
        <v>0</v>
      </c>
      <c r="Q96" s="622">
        <f t="shared" si="37"/>
        <v>1.7313856127674939E-2</v>
      </c>
      <c r="T96" s="626"/>
      <c r="U96" s="627" t="s">
        <v>546</v>
      </c>
      <c r="V96" s="628"/>
    </row>
    <row r="97" spans="2:22" ht="24.95" customHeight="1">
      <c r="B97" s="290">
        <v>1</v>
      </c>
      <c r="C97" s="520" t="s">
        <v>188</v>
      </c>
      <c r="D97" s="521"/>
      <c r="E97" s="613">
        <f t="shared" si="35"/>
        <v>78045</v>
      </c>
      <c r="F97" s="629">
        <v>82001</v>
      </c>
      <c r="G97" s="630">
        <v>3956</v>
      </c>
      <c r="H97" s="631"/>
      <c r="I97" s="616"/>
      <c r="J97" s="632"/>
      <c r="K97" s="618">
        <v>432</v>
      </c>
      <c r="L97" s="619">
        <f t="shared" si="38"/>
        <v>81569</v>
      </c>
      <c r="M97" s="620">
        <v>52394</v>
      </c>
      <c r="N97" s="633">
        <f t="shared" si="39"/>
        <v>29175</v>
      </c>
      <c r="O97" s="622">
        <f t="shared" si="36"/>
        <v>5.6525554408973944E-2</v>
      </c>
      <c r="P97" s="622">
        <f t="shared" si="40"/>
        <v>5.0688705234159803E-2</v>
      </c>
      <c r="Q97" s="622">
        <f t="shared" si="37"/>
        <v>2.9424579281465389E-2</v>
      </c>
      <c r="T97" s="1724" t="s">
        <v>189</v>
      </c>
      <c r="U97" s="1724"/>
      <c r="V97" s="634">
        <f>F97</f>
        <v>82001</v>
      </c>
    </row>
    <row r="98" spans="2:22" ht="24.95" customHeight="1">
      <c r="B98" s="290">
        <v>1</v>
      </c>
      <c r="C98" s="635" t="s">
        <v>190</v>
      </c>
      <c r="D98" s="521"/>
      <c r="E98" s="636">
        <f t="shared" si="35"/>
        <v>282500</v>
      </c>
      <c r="F98" s="613">
        <f t="shared" ref="F98:K98" si="41">SUM(F99:F100)</f>
        <v>282500</v>
      </c>
      <c r="G98" s="637">
        <f t="shared" si="41"/>
        <v>0</v>
      </c>
      <c r="H98" s="638">
        <f t="shared" si="41"/>
        <v>0</v>
      </c>
      <c r="I98" s="639">
        <f t="shared" si="41"/>
        <v>0</v>
      </c>
      <c r="J98" s="640">
        <f t="shared" si="41"/>
        <v>51466</v>
      </c>
      <c r="K98" s="641">
        <f t="shared" si="41"/>
        <v>49053</v>
      </c>
      <c r="L98" s="619">
        <f t="shared" si="38"/>
        <v>181981</v>
      </c>
      <c r="M98" s="642">
        <f>SUM(M99:M100)</f>
        <v>71585</v>
      </c>
      <c r="N98" s="621">
        <f t="shared" si="39"/>
        <v>110396</v>
      </c>
      <c r="O98" s="622">
        <f t="shared" si="36"/>
        <v>0.19473505348148362</v>
      </c>
      <c r="P98" s="622">
        <f t="shared" si="40"/>
        <v>0</v>
      </c>
      <c r="Q98" s="622">
        <f t="shared" si="37"/>
        <v>0.11134038918103352</v>
      </c>
      <c r="T98" s="1725" t="s">
        <v>191</v>
      </c>
      <c r="U98" s="1726"/>
      <c r="V98" s="643">
        <f>F101</f>
        <v>154432</v>
      </c>
    </row>
    <row r="99" spans="2:22" ht="24.95" customHeight="1">
      <c r="B99" s="290"/>
      <c r="C99" s="1711"/>
      <c r="D99" s="644" t="s">
        <v>192</v>
      </c>
      <c r="E99" s="636">
        <f t="shared" si="35"/>
        <v>2500</v>
      </c>
      <c r="F99" s="629">
        <v>2500</v>
      </c>
      <c r="G99" s="614"/>
      <c r="H99" s="615"/>
      <c r="I99" s="616"/>
      <c r="J99" s="617"/>
      <c r="K99" s="618"/>
      <c r="L99" s="619">
        <f t="shared" si="38"/>
        <v>2500</v>
      </c>
      <c r="M99" s="620"/>
      <c r="N99" s="621">
        <f t="shared" si="39"/>
        <v>2500</v>
      </c>
      <c r="O99" s="622">
        <f t="shared" si="36"/>
        <v>1.7233190573582621E-3</v>
      </c>
      <c r="P99" s="622">
        <f t="shared" si="40"/>
        <v>0</v>
      </c>
      <c r="Q99" s="622">
        <f t="shared" si="37"/>
        <v>2.5213863994400505E-3</v>
      </c>
      <c r="T99" s="623"/>
      <c r="U99" s="645" t="s">
        <v>193</v>
      </c>
      <c r="V99" s="643">
        <f>F102</f>
        <v>154432</v>
      </c>
    </row>
    <row r="100" spans="2:22" ht="24.95" customHeight="1">
      <c r="B100" s="290"/>
      <c r="C100" s="1712"/>
      <c r="D100" s="647" t="s">
        <v>194</v>
      </c>
      <c r="E100" s="636">
        <f t="shared" si="35"/>
        <v>280000</v>
      </c>
      <c r="F100" s="629">
        <v>280000</v>
      </c>
      <c r="G100" s="614"/>
      <c r="H100" s="615"/>
      <c r="I100" s="616"/>
      <c r="J100" s="617">
        <v>51466</v>
      </c>
      <c r="K100" s="618">
        <v>49053</v>
      </c>
      <c r="L100" s="619">
        <f t="shared" si="38"/>
        <v>179481</v>
      </c>
      <c r="M100" s="620">
        <v>71585</v>
      </c>
      <c r="N100" s="621">
        <f t="shared" si="39"/>
        <v>107896</v>
      </c>
      <c r="O100" s="622">
        <f t="shared" si="36"/>
        <v>0.19301173442412536</v>
      </c>
      <c r="P100" s="622">
        <f t="shared" si="40"/>
        <v>0</v>
      </c>
      <c r="Q100" s="622">
        <f t="shared" si="37"/>
        <v>0.10881900278159348</v>
      </c>
      <c r="T100" s="648"/>
      <c r="U100" s="645" t="s">
        <v>195</v>
      </c>
      <c r="V100" s="643">
        <f>F103</f>
        <v>0</v>
      </c>
    </row>
    <row r="101" spans="2:22" ht="24.95" customHeight="1">
      <c r="B101" s="290">
        <v>1</v>
      </c>
      <c r="C101" s="635" t="s">
        <v>196</v>
      </c>
      <c r="D101" s="521"/>
      <c r="E101" s="613">
        <f t="shared" si="35"/>
        <v>152688</v>
      </c>
      <c r="F101" s="613">
        <f t="shared" ref="F101:K101" si="42">SUM(F102:F103)</f>
        <v>154432</v>
      </c>
      <c r="G101" s="649">
        <f t="shared" si="42"/>
        <v>1744</v>
      </c>
      <c r="H101" s="650">
        <f t="shared" si="42"/>
        <v>0</v>
      </c>
      <c r="I101" s="639">
        <f t="shared" si="42"/>
        <v>0</v>
      </c>
      <c r="J101" s="651">
        <f t="shared" si="42"/>
        <v>0</v>
      </c>
      <c r="K101" s="641">
        <f t="shared" si="42"/>
        <v>0</v>
      </c>
      <c r="L101" s="619">
        <f t="shared" si="38"/>
        <v>154432</v>
      </c>
      <c r="M101" s="642">
        <f>SUM(M102:M103)</f>
        <v>0</v>
      </c>
      <c r="N101" s="633">
        <f t="shared" si="39"/>
        <v>154432</v>
      </c>
      <c r="O101" s="622">
        <f t="shared" si="36"/>
        <v>0.10645424346638045</v>
      </c>
      <c r="P101" s="622">
        <f t="shared" si="40"/>
        <v>1.1421984700827892E-2</v>
      </c>
      <c r="Q101" s="622">
        <f t="shared" si="37"/>
        <v>0.15575309777533036</v>
      </c>
      <c r="T101" s="1707" t="s">
        <v>197</v>
      </c>
      <c r="U101" s="1708"/>
      <c r="V101" s="634">
        <f>V94+V97+V98</f>
        <v>542114</v>
      </c>
    </row>
    <row r="102" spans="2:22" ht="24.95" customHeight="1">
      <c r="B102" s="290"/>
      <c r="C102" s="566"/>
      <c r="D102" s="645" t="s">
        <v>193</v>
      </c>
      <c r="E102" s="636">
        <f t="shared" si="35"/>
        <v>152688</v>
      </c>
      <c r="F102" s="629">
        <v>154432</v>
      </c>
      <c r="G102" s="614">
        <v>1744</v>
      </c>
      <c r="H102" s="615"/>
      <c r="I102" s="616"/>
      <c r="J102" s="617"/>
      <c r="K102" s="618"/>
      <c r="L102" s="619">
        <f t="shared" si="38"/>
        <v>154432</v>
      </c>
      <c r="M102" s="620"/>
      <c r="N102" s="621">
        <f t="shared" si="39"/>
        <v>154432</v>
      </c>
      <c r="O102" s="622">
        <f t="shared" si="36"/>
        <v>0.10645424346638045</v>
      </c>
      <c r="P102" s="622">
        <f t="shared" si="40"/>
        <v>1.1421984700827892E-2</v>
      </c>
      <c r="Q102" s="622">
        <f t="shared" si="37"/>
        <v>0.15575309777533036</v>
      </c>
      <c r="T102" s="1707" t="s">
        <v>198</v>
      </c>
      <c r="U102" s="1708"/>
      <c r="V102" s="652">
        <f>F95</f>
        <v>358075</v>
      </c>
    </row>
    <row r="103" spans="2:22" ht="24.95" customHeight="1">
      <c r="B103" s="290"/>
      <c r="C103" s="653"/>
      <c r="D103" s="645" t="s">
        <v>195</v>
      </c>
      <c r="E103" s="636">
        <f t="shared" si="35"/>
        <v>0</v>
      </c>
      <c r="F103" s="629"/>
      <c r="G103" s="614"/>
      <c r="H103" s="615"/>
      <c r="I103" s="616"/>
      <c r="J103" s="1165"/>
      <c r="K103" s="1166"/>
      <c r="L103" s="619">
        <f t="shared" si="38"/>
        <v>0</v>
      </c>
      <c r="M103" s="1167"/>
      <c r="N103" s="621">
        <f t="shared" si="39"/>
        <v>0</v>
      </c>
      <c r="O103" s="622">
        <f t="shared" si="36"/>
        <v>0</v>
      </c>
      <c r="P103" s="622" t="str">
        <f t="shared" si="40"/>
        <v/>
      </c>
      <c r="Q103" s="622">
        <f t="shared" si="37"/>
        <v>0</v>
      </c>
      <c r="T103" s="1707" t="s">
        <v>199</v>
      </c>
      <c r="U103" s="1708"/>
      <c r="V103" s="634">
        <f>F96</f>
        <v>20000</v>
      </c>
    </row>
    <row r="104" spans="2:22" ht="24.95" customHeight="1">
      <c r="B104" s="290">
        <v>1</v>
      </c>
      <c r="C104" s="520" t="s">
        <v>200</v>
      </c>
      <c r="D104" s="521"/>
      <c r="E104" s="684">
        <f t="shared" si="35"/>
        <v>98000</v>
      </c>
      <c r="F104" s="629">
        <v>98000</v>
      </c>
      <c r="G104" s="614"/>
      <c r="H104" s="615"/>
      <c r="I104" s="616"/>
      <c r="J104" s="617">
        <v>21000</v>
      </c>
      <c r="K104" s="618">
        <v>77000</v>
      </c>
      <c r="L104" s="1168">
        <f t="shared" si="38"/>
        <v>0</v>
      </c>
      <c r="M104" s="1167"/>
      <c r="N104" s="1169">
        <f t="shared" si="39"/>
        <v>0</v>
      </c>
      <c r="O104" s="622">
        <f t="shared" si="36"/>
        <v>6.7554107048443876E-2</v>
      </c>
      <c r="P104" s="622">
        <f t="shared" si="40"/>
        <v>0</v>
      </c>
      <c r="Q104" s="622">
        <f t="shared" si="37"/>
        <v>0</v>
      </c>
      <c r="T104" s="1707" t="s">
        <v>201</v>
      </c>
      <c r="U104" s="1708"/>
      <c r="V104" s="634">
        <f>F98</f>
        <v>282500</v>
      </c>
    </row>
    <row r="105" spans="2:22" ht="24.95" customHeight="1">
      <c r="B105" s="290">
        <v>1</v>
      </c>
      <c r="C105" s="1705" t="s">
        <v>202</v>
      </c>
      <c r="D105" s="1706"/>
      <c r="E105" s="613">
        <f t="shared" si="35"/>
        <v>0</v>
      </c>
      <c r="F105" s="629"/>
      <c r="G105" s="630"/>
      <c r="H105" s="631"/>
      <c r="I105" s="616"/>
      <c r="J105" s="632"/>
      <c r="K105" s="618"/>
      <c r="L105" s="619">
        <f t="shared" si="38"/>
        <v>0</v>
      </c>
      <c r="M105" s="620"/>
      <c r="N105" s="633">
        <f t="shared" si="39"/>
        <v>0</v>
      </c>
      <c r="O105" s="622">
        <f t="shared" si="36"/>
        <v>0</v>
      </c>
      <c r="P105" s="622" t="str">
        <f t="shared" si="40"/>
        <v/>
      </c>
      <c r="Q105" s="622">
        <f t="shared" si="37"/>
        <v>0</v>
      </c>
      <c r="T105" s="1707" t="s">
        <v>203</v>
      </c>
      <c r="U105" s="1708"/>
      <c r="V105" s="634">
        <f>V102+V103+V104</f>
        <v>660575</v>
      </c>
    </row>
    <row r="106" spans="2:22" ht="24.95" customHeight="1">
      <c r="B106" s="290">
        <v>1</v>
      </c>
      <c r="C106" s="520" t="s">
        <v>204</v>
      </c>
      <c r="D106" s="521"/>
      <c r="E106" s="613">
        <f t="shared" si="35"/>
        <v>110000</v>
      </c>
      <c r="F106" s="629">
        <v>150000</v>
      </c>
      <c r="G106" s="630"/>
      <c r="H106" s="631"/>
      <c r="I106" s="616"/>
      <c r="J106" s="632">
        <v>153</v>
      </c>
      <c r="K106" s="618">
        <v>58141</v>
      </c>
      <c r="L106" s="619">
        <f t="shared" si="38"/>
        <v>91706</v>
      </c>
      <c r="M106" s="620">
        <v>9391</v>
      </c>
      <c r="N106" s="633">
        <f t="shared" si="39"/>
        <v>82315</v>
      </c>
      <c r="O106" s="622">
        <f t="shared" si="36"/>
        <v>0.10339914344149573</v>
      </c>
      <c r="P106" s="622">
        <f t="shared" si="40"/>
        <v>0.36363636363636354</v>
      </c>
      <c r="Q106" s="622">
        <f t="shared" si="37"/>
        <v>8.3019168587963099E-2</v>
      </c>
      <c r="T106" s="1707" t="s">
        <v>205</v>
      </c>
      <c r="U106" s="1708"/>
      <c r="V106" s="634">
        <f>F104</f>
        <v>98000</v>
      </c>
    </row>
    <row r="107" spans="2:22" ht="24.95" customHeight="1" thickBot="1">
      <c r="B107" s="290">
        <v>1</v>
      </c>
      <c r="C107" s="655" t="s">
        <v>206</v>
      </c>
      <c r="D107" s="567"/>
      <c r="E107" s="685">
        <f t="shared" si="35"/>
        <v>0</v>
      </c>
      <c r="F107" s="1117"/>
      <c r="G107" s="657"/>
      <c r="H107" s="658"/>
      <c r="I107" s="659"/>
      <c r="J107" s="1170"/>
      <c r="K107" s="660"/>
      <c r="L107" s="1171">
        <f t="shared" si="38"/>
        <v>0</v>
      </c>
      <c r="M107" s="1172"/>
      <c r="N107" s="1173">
        <f t="shared" si="39"/>
        <v>0</v>
      </c>
      <c r="O107" s="661">
        <f t="shared" si="36"/>
        <v>0</v>
      </c>
      <c r="P107" s="661" t="str">
        <f t="shared" si="40"/>
        <v/>
      </c>
      <c r="Q107" s="661">
        <f t="shared" si="37"/>
        <v>0</v>
      </c>
      <c r="T107" s="1707" t="s">
        <v>207</v>
      </c>
      <c r="U107" s="1708"/>
      <c r="V107" s="652">
        <f>F105</f>
        <v>0</v>
      </c>
    </row>
    <row r="108" spans="2:22" ht="24.95" customHeight="1" thickTop="1">
      <c r="C108" s="1689" t="s">
        <v>208</v>
      </c>
      <c r="D108" s="1690"/>
      <c r="E108" s="662">
        <f t="shared" ref="E108:N108" si="43">SUMIF($B$94:$B$107,"1",E94:E107)</f>
        <v>1395387</v>
      </c>
      <c r="F108" s="662">
        <f t="shared" si="43"/>
        <v>1450689</v>
      </c>
      <c r="G108" s="663">
        <f t="shared" si="43"/>
        <v>15302</v>
      </c>
      <c r="H108" s="664">
        <f t="shared" si="43"/>
        <v>0</v>
      </c>
      <c r="I108" s="665">
        <f t="shared" si="43"/>
        <v>0</v>
      </c>
      <c r="J108" s="666">
        <f t="shared" si="43"/>
        <v>114873</v>
      </c>
      <c r="K108" s="665">
        <f t="shared" si="43"/>
        <v>294777</v>
      </c>
      <c r="L108" s="662">
        <f t="shared" si="43"/>
        <v>1041039</v>
      </c>
      <c r="M108" s="667">
        <f t="shared" si="43"/>
        <v>174003</v>
      </c>
      <c r="N108" s="668">
        <f t="shared" si="43"/>
        <v>867036</v>
      </c>
      <c r="O108" s="669">
        <f t="shared" si="36"/>
        <v>1</v>
      </c>
      <c r="P108" s="669">
        <f t="shared" si="40"/>
        <v>3.963201606436062E-2</v>
      </c>
      <c r="Q108" s="669">
        <f t="shared" si="37"/>
        <v>0.8744531112899615</v>
      </c>
      <c r="T108" s="1725" t="s">
        <v>209</v>
      </c>
      <c r="U108" s="1726"/>
      <c r="V108" s="643">
        <f>F106</f>
        <v>150000</v>
      </c>
    </row>
    <row r="109" spans="2:22" ht="24.95" customHeight="1">
      <c r="C109" s="670"/>
      <c r="D109" s="670"/>
      <c r="E109" s="671"/>
      <c r="F109" s="671"/>
      <c r="G109" s="672"/>
      <c r="H109" s="672"/>
      <c r="I109" s="672"/>
      <c r="J109" s="671"/>
      <c r="K109" s="671"/>
      <c r="L109" s="671"/>
      <c r="M109" s="673"/>
      <c r="N109" s="673"/>
      <c r="O109" s="1701" t="s">
        <v>637</v>
      </c>
      <c r="P109" s="1702"/>
      <c r="Q109" s="674">
        <f>○推計１!M164+○推計１!J163</f>
        <v>991518</v>
      </c>
      <c r="T109" s="1703" t="s">
        <v>55</v>
      </c>
      <c r="U109" s="1704"/>
      <c r="V109" s="675">
        <f>F108</f>
        <v>1450689</v>
      </c>
    </row>
    <row r="110" spans="2:22" ht="24.95" customHeight="1" thickBot="1">
      <c r="C110" s="670"/>
      <c r="D110" s="670"/>
      <c r="E110" s="671"/>
      <c r="F110" s="671"/>
      <c r="G110" s="672"/>
      <c r="H110" s="672"/>
      <c r="I110" s="672"/>
      <c r="J110" s="671"/>
      <c r="K110" s="671"/>
      <c r="L110" s="671"/>
      <c r="M110" s="673"/>
      <c r="N110" s="673"/>
      <c r="O110" s="676"/>
      <c r="P110" s="676"/>
      <c r="Q110" s="688"/>
      <c r="T110" s="678"/>
      <c r="U110" s="679" t="s">
        <v>210</v>
      </c>
      <c r="V110" s="680">
        <f>N108</f>
        <v>867036</v>
      </c>
    </row>
    <row r="111" spans="2:22" ht="24.95" customHeight="1" thickBot="1">
      <c r="D111" s="593" t="s">
        <v>749</v>
      </c>
      <c r="F111" s="96"/>
      <c r="G111" s="96"/>
      <c r="H111" s="96"/>
      <c r="I111" s="96"/>
      <c r="J111" s="96"/>
      <c r="K111" s="96"/>
      <c r="L111" s="99"/>
      <c r="M111" s="594"/>
      <c r="N111" s="594"/>
      <c r="O111" s="100"/>
      <c r="P111" s="1709" t="s">
        <v>112</v>
      </c>
      <c r="Q111" s="1710"/>
    </row>
    <row r="112" spans="2:22" ht="16.5" customHeight="1">
      <c r="C112" s="96"/>
      <c r="D112" s="96"/>
      <c r="E112" s="96"/>
      <c r="F112" s="96"/>
      <c r="G112" s="96"/>
      <c r="H112" s="96"/>
      <c r="I112" s="96"/>
      <c r="J112" s="96"/>
      <c r="K112" s="96"/>
      <c r="L112" s="96"/>
      <c r="M112" s="596"/>
      <c r="N112" s="596"/>
      <c r="O112" s="96"/>
      <c r="P112" s="103"/>
      <c r="Q112" s="104" t="s">
        <v>513</v>
      </c>
    </row>
    <row r="113" spans="2:22" ht="24.95" customHeight="1">
      <c r="C113" s="1686" t="s">
        <v>514</v>
      </c>
      <c r="D113" s="1693"/>
      <c r="E113" s="1720" t="s">
        <v>176</v>
      </c>
      <c r="F113" s="1699" t="s">
        <v>177</v>
      </c>
      <c r="G113" s="1693"/>
      <c r="H113" s="1693"/>
      <c r="I113" s="1687"/>
      <c r="J113" s="1699" t="s">
        <v>178</v>
      </c>
      <c r="K113" s="1732"/>
      <c r="L113" s="1720" t="s">
        <v>179</v>
      </c>
      <c r="M113" s="1713" t="s">
        <v>180</v>
      </c>
      <c r="N113" s="1714"/>
      <c r="O113" s="1684" t="s">
        <v>181</v>
      </c>
      <c r="P113" s="1684" t="s">
        <v>182</v>
      </c>
      <c r="Q113" s="1684" t="s">
        <v>183</v>
      </c>
    </row>
    <row r="114" spans="2:22" ht="11.25" customHeight="1">
      <c r="C114" s="1718"/>
      <c r="D114" s="1719"/>
      <c r="E114" s="1721"/>
      <c r="F114" s="1727"/>
      <c r="G114" s="1728" t="s">
        <v>665</v>
      </c>
      <c r="H114" s="1728" t="s">
        <v>666</v>
      </c>
      <c r="I114" s="1730" t="s">
        <v>667</v>
      </c>
      <c r="J114" s="1727"/>
      <c r="K114" s="1733"/>
      <c r="L114" s="1721"/>
      <c r="M114" s="1715"/>
      <c r="N114" s="1716"/>
      <c r="O114" s="1717"/>
      <c r="P114" s="1717"/>
      <c r="Q114" s="1717"/>
    </row>
    <row r="115" spans="2:22" ht="24.95" customHeight="1">
      <c r="C115" s="1694"/>
      <c r="D115" s="1695"/>
      <c r="E115" s="1722"/>
      <c r="F115" s="1700"/>
      <c r="G115" s="1729"/>
      <c r="H115" s="1729"/>
      <c r="I115" s="1731"/>
      <c r="J115" s="504" t="s">
        <v>124</v>
      </c>
      <c r="K115" s="505" t="s">
        <v>125</v>
      </c>
      <c r="L115" s="1722"/>
      <c r="M115" s="597" t="s">
        <v>124</v>
      </c>
      <c r="N115" s="598" t="s">
        <v>125</v>
      </c>
      <c r="O115" s="1685"/>
      <c r="P115" s="1685"/>
      <c r="Q115" s="1685"/>
      <c r="T115" s="595" t="s">
        <v>126</v>
      </c>
    </row>
    <row r="116" spans="2:22" ht="24.95" customHeight="1">
      <c r="B116" s="290">
        <v>1</v>
      </c>
      <c r="C116" s="566" t="s">
        <v>184</v>
      </c>
      <c r="D116" s="599"/>
      <c r="E116" s="601">
        <f t="shared" ref="E116:E129" si="44">F94</f>
        <v>305681</v>
      </c>
      <c r="F116" s="600">
        <v>307735</v>
      </c>
      <c r="G116" s="602">
        <v>2054</v>
      </c>
      <c r="H116" s="603"/>
      <c r="I116" s="604"/>
      <c r="J116" s="605">
        <v>69</v>
      </c>
      <c r="K116" s="606">
        <v>4013</v>
      </c>
      <c r="L116" s="607">
        <f>F116-J116-K116</f>
        <v>303653</v>
      </c>
      <c r="M116" s="608">
        <v>19752</v>
      </c>
      <c r="N116" s="609">
        <f>L116-M116</f>
        <v>283901</v>
      </c>
      <c r="O116" s="610">
        <f t="shared" ref="O116:O130" si="45">IF(F$130&gt;0,(F116/F$130),"")</f>
        <v>0.20986992545247843</v>
      </c>
      <c r="P116" s="610">
        <f>IF(E116&gt;0,(F116/E116)-1,"")</f>
        <v>6.7194231895342238E-3</v>
      </c>
      <c r="Q116" s="610">
        <f t="shared" ref="Q116:Q130" si="46">IF(Q$131&gt;0,(N116/Q$131),"")</f>
        <v>0.28618013862400155</v>
      </c>
      <c r="T116" s="1723" t="s">
        <v>185</v>
      </c>
      <c r="U116" s="1723"/>
      <c r="V116" s="611">
        <f>F116</f>
        <v>307735</v>
      </c>
    </row>
    <row r="117" spans="2:22" ht="24.95" customHeight="1">
      <c r="B117" s="290">
        <v>1</v>
      </c>
      <c r="C117" s="520" t="s">
        <v>186</v>
      </c>
      <c r="D117" s="521"/>
      <c r="E117" s="636">
        <f t="shared" si="44"/>
        <v>358075</v>
      </c>
      <c r="F117" s="629">
        <v>365744</v>
      </c>
      <c r="G117" s="614">
        <v>7669</v>
      </c>
      <c r="H117" s="615"/>
      <c r="I117" s="616"/>
      <c r="J117" s="617">
        <v>42185</v>
      </c>
      <c r="K117" s="618">
        <v>105691</v>
      </c>
      <c r="L117" s="619">
        <f t="shared" ref="L117:L129" si="47">F117-J117-K117</f>
        <v>217868</v>
      </c>
      <c r="M117" s="620">
        <v>18660</v>
      </c>
      <c r="N117" s="621">
        <f t="shared" ref="N117:N129" si="48">L117-M117</f>
        <v>199208</v>
      </c>
      <c r="O117" s="622">
        <f t="shared" si="45"/>
        <v>0.2494310559887282</v>
      </c>
      <c r="P117" s="622">
        <f t="shared" ref="P117:P130" si="49">IF(E117&gt;0,(F117/E117)-1,"")</f>
        <v>2.1417300844795095E-2</v>
      </c>
      <c r="Q117" s="622">
        <f t="shared" si="46"/>
        <v>0.20080722876992368</v>
      </c>
      <c r="T117" s="623"/>
      <c r="U117" s="624" t="s">
        <v>543</v>
      </c>
      <c r="V117" s="625"/>
    </row>
    <row r="118" spans="2:22" ht="24.95" customHeight="1">
      <c r="B118" s="290">
        <v>1</v>
      </c>
      <c r="C118" s="520" t="s">
        <v>187</v>
      </c>
      <c r="D118" s="521"/>
      <c r="E118" s="636">
        <f t="shared" si="44"/>
        <v>20000</v>
      </c>
      <c r="F118" s="629">
        <v>20000</v>
      </c>
      <c r="G118" s="614"/>
      <c r="H118" s="615"/>
      <c r="I118" s="616"/>
      <c r="J118" s="617"/>
      <c r="K118" s="618">
        <v>475</v>
      </c>
      <c r="L118" s="619">
        <f t="shared" si="47"/>
        <v>19525</v>
      </c>
      <c r="M118" s="620">
        <v>2358</v>
      </c>
      <c r="N118" s="621">
        <f t="shared" si="48"/>
        <v>17167</v>
      </c>
      <c r="O118" s="622">
        <f t="shared" si="45"/>
        <v>1.3639652652605548E-2</v>
      </c>
      <c r="P118" s="622">
        <f t="shared" si="49"/>
        <v>0</v>
      </c>
      <c r="Q118" s="622">
        <f t="shared" si="46"/>
        <v>1.7304815551048552E-2</v>
      </c>
      <c r="T118" s="626"/>
      <c r="U118" s="627" t="s">
        <v>546</v>
      </c>
      <c r="V118" s="628"/>
    </row>
    <row r="119" spans="2:22" ht="24.95" customHeight="1">
      <c r="B119" s="290">
        <v>1</v>
      </c>
      <c r="C119" s="520" t="s">
        <v>188</v>
      </c>
      <c r="D119" s="521"/>
      <c r="E119" s="613">
        <f t="shared" si="44"/>
        <v>82001</v>
      </c>
      <c r="F119" s="629">
        <v>86139</v>
      </c>
      <c r="G119" s="630">
        <v>4138</v>
      </c>
      <c r="H119" s="631"/>
      <c r="I119" s="616"/>
      <c r="J119" s="632"/>
      <c r="K119" s="618">
        <v>452</v>
      </c>
      <c r="L119" s="619">
        <f t="shared" si="47"/>
        <v>85687</v>
      </c>
      <c r="M119" s="620">
        <v>54804</v>
      </c>
      <c r="N119" s="633">
        <f t="shared" si="48"/>
        <v>30883</v>
      </c>
      <c r="O119" s="622">
        <f t="shared" si="45"/>
        <v>5.8745301992139468E-2</v>
      </c>
      <c r="P119" s="622">
        <f t="shared" si="49"/>
        <v>5.0462799234155753E-2</v>
      </c>
      <c r="Q119" s="622">
        <f t="shared" si="46"/>
        <v>3.1130926700240716E-2</v>
      </c>
      <c r="T119" s="1724" t="s">
        <v>189</v>
      </c>
      <c r="U119" s="1724"/>
      <c r="V119" s="634">
        <f>F119</f>
        <v>86139</v>
      </c>
    </row>
    <row r="120" spans="2:22" ht="24.95" customHeight="1">
      <c r="B120" s="290">
        <v>1</v>
      </c>
      <c r="C120" s="635" t="s">
        <v>190</v>
      </c>
      <c r="D120" s="521"/>
      <c r="E120" s="636">
        <f t="shared" si="44"/>
        <v>282500</v>
      </c>
      <c r="F120" s="613">
        <f t="shared" ref="F120:K120" si="50">SUM(F121:F122)</f>
        <v>282500</v>
      </c>
      <c r="G120" s="637">
        <f t="shared" si="50"/>
        <v>0</v>
      </c>
      <c r="H120" s="638">
        <f t="shared" si="50"/>
        <v>0</v>
      </c>
      <c r="I120" s="639">
        <f t="shared" si="50"/>
        <v>0</v>
      </c>
      <c r="J120" s="640">
        <f t="shared" si="50"/>
        <v>51466</v>
      </c>
      <c r="K120" s="641">
        <f t="shared" si="50"/>
        <v>49053</v>
      </c>
      <c r="L120" s="619">
        <f t="shared" si="47"/>
        <v>181981</v>
      </c>
      <c r="M120" s="642">
        <f>SUM(M121:M122)</f>
        <v>71585</v>
      </c>
      <c r="N120" s="621">
        <f t="shared" si="48"/>
        <v>110396</v>
      </c>
      <c r="O120" s="622">
        <f t="shared" si="45"/>
        <v>0.19266009371805337</v>
      </c>
      <c r="P120" s="622">
        <f t="shared" si="49"/>
        <v>0</v>
      </c>
      <c r="Q120" s="622">
        <f t="shared" si="46"/>
        <v>0.11128225185376338</v>
      </c>
      <c r="T120" s="1725" t="s">
        <v>191</v>
      </c>
      <c r="U120" s="1726"/>
      <c r="V120" s="643">
        <f>F123</f>
        <v>156195</v>
      </c>
    </row>
    <row r="121" spans="2:22" ht="24.95" customHeight="1">
      <c r="B121" s="290"/>
      <c r="C121" s="1711"/>
      <c r="D121" s="644" t="s">
        <v>192</v>
      </c>
      <c r="E121" s="636">
        <f t="shared" si="44"/>
        <v>2500</v>
      </c>
      <c r="F121" s="629">
        <v>2500</v>
      </c>
      <c r="G121" s="614"/>
      <c r="H121" s="615"/>
      <c r="I121" s="616"/>
      <c r="J121" s="617"/>
      <c r="K121" s="618"/>
      <c r="L121" s="619">
        <f t="shared" si="47"/>
        <v>2500</v>
      </c>
      <c r="M121" s="620"/>
      <c r="N121" s="621">
        <f t="shared" si="48"/>
        <v>2500</v>
      </c>
      <c r="O121" s="622">
        <f t="shared" si="45"/>
        <v>1.7049565815756935E-3</v>
      </c>
      <c r="P121" s="622">
        <f t="shared" si="49"/>
        <v>0</v>
      </c>
      <c r="Q121" s="622">
        <f t="shared" si="46"/>
        <v>2.5200698361753002E-3</v>
      </c>
      <c r="T121" s="623"/>
      <c r="U121" s="645" t="s">
        <v>193</v>
      </c>
      <c r="V121" s="683">
        <f>F124</f>
        <v>156195</v>
      </c>
    </row>
    <row r="122" spans="2:22" ht="24.95" customHeight="1">
      <c r="B122" s="290"/>
      <c r="C122" s="1712"/>
      <c r="D122" s="647" t="s">
        <v>194</v>
      </c>
      <c r="E122" s="636">
        <f t="shared" si="44"/>
        <v>280000</v>
      </c>
      <c r="F122" s="629">
        <v>280000</v>
      </c>
      <c r="G122" s="614"/>
      <c r="H122" s="615"/>
      <c r="I122" s="616"/>
      <c r="J122" s="617">
        <v>51466</v>
      </c>
      <c r="K122" s="618">
        <v>49053</v>
      </c>
      <c r="L122" s="619">
        <f t="shared" si="47"/>
        <v>179481</v>
      </c>
      <c r="M122" s="620">
        <v>71585</v>
      </c>
      <c r="N122" s="621">
        <f t="shared" si="48"/>
        <v>107896</v>
      </c>
      <c r="O122" s="622">
        <f t="shared" si="45"/>
        <v>0.19095513713647769</v>
      </c>
      <c r="P122" s="622">
        <f t="shared" si="49"/>
        <v>0</v>
      </c>
      <c r="Q122" s="622">
        <f t="shared" si="46"/>
        <v>0.10876218201758807</v>
      </c>
      <c r="T122" s="648"/>
      <c r="U122" s="645" t="s">
        <v>195</v>
      </c>
      <c r="V122" s="683">
        <f>F125</f>
        <v>0</v>
      </c>
    </row>
    <row r="123" spans="2:22" ht="24.95" customHeight="1">
      <c r="B123" s="290">
        <v>1</v>
      </c>
      <c r="C123" s="635" t="s">
        <v>196</v>
      </c>
      <c r="D123" s="521"/>
      <c r="E123" s="613">
        <f t="shared" si="44"/>
        <v>154432</v>
      </c>
      <c r="F123" s="613">
        <f t="shared" ref="F123:K123" si="51">SUM(F124:F125)</f>
        <v>156195</v>
      </c>
      <c r="G123" s="649">
        <f t="shared" si="51"/>
        <v>1763</v>
      </c>
      <c r="H123" s="650">
        <f t="shared" si="51"/>
        <v>0</v>
      </c>
      <c r="I123" s="639">
        <f t="shared" si="51"/>
        <v>0</v>
      </c>
      <c r="J123" s="651">
        <f t="shared" si="51"/>
        <v>0</v>
      </c>
      <c r="K123" s="641">
        <f t="shared" si="51"/>
        <v>0</v>
      </c>
      <c r="L123" s="619">
        <f t="shared" si="47"/>
        <v>156195</v>
      </c>
      <c r="M123" s="642">
        <f>SUM(M124:M125)</f>
        <v>0</v>
      </c>
      <c r="N123" s="633">
        <f t="shared" si="48"/>
        <v>156195</v>
      </c>
      <c r="O123" s="622">
        <f t="shared" si="45"/>
        <v>0.10652227730368619</v>
      </c>
      <c r="P123" s="622">
        <f t="shared" si="49"/>
        <v>1.1416027766266046E-2</v>
      </c>
      <c r="Q123" s="622">
        <f t="shared" si="46"/>
        <v>0.15744892322456039</v>
      </c>
      <c r="T123" s="1707" t="s">
        <v>197</v>
      </c>
      <c r="U123" s="1708"/>
      <c r="V123" s="634">
        <f>V116+V119+V120</f>
        <v>550069</v>
      </c>
    </row>
    <row r="124" spans="2:22" ht="24.95" customHeight="1">
      <c r="B124" s="290"/>
      <c r="C124" s="566"/>
      <c r="D124" s="645" t="s">
        <v>193</v>
      </c>
      <c r="E124" s="636">
        <f t="shared" si="44"/>
        <v>154432</v>
      </c>
      <c r="F124" s="629">
        <v>156195</v>
      </c>
      <c r="G124" s="614">
        <v>1763</v>
      </c>
      <c r="H124" s="615"/>
      <c r="I124" s="616"/>
      <c r="J124" s="617"/>
      <c r="K124" s="618"/>
      <c r="L124" s="619">
        <f t="shared" si="47"/>
        <v>156195</v>
      </c>
      <c r="M124" s="620"/>
      <c r="N124" s="621">
        <f t="shared" si="48"/>
        <v>156195</v>
      </c>
      <c r="O124" s="622">
        <f t="shared" si="45"/>
        <v>0.10652227730368619</v>
      </c>
      <c r="P124" s="622">
        <f t="shared" si="49"/>
        <v>1.1416027766266046E-2</v>
      </c>
      <c r="Q124" s="622">
        <f t="shared" si="46"/>
        <v>0.15744892322456039</v>
      </c>
      <c r="T124" s="1707" t="s">
        <v>198</v>
      </c>
      <c r="U124" s="1708"/>
      <c r="V124" s="652">
        <f>F117</f>
        <v>365744</v>
      </c>
    </row>
    <row r="125" spans="2:22" ht="24.95" customHeight="1">
      <c r="B125" s="290"/>
      <c r="C125" s="653"/>
      <c r="D125" s="645" t="s">
        <v>195</v>
      </c>
      <c r="E125" s="636">
        <f t="shared" si="44"/>
        <v>0</v>
      </c>
      <c r="F125" s="629"/>
      <c r="G125" s="614"/>
      <c r="H125" s="615"/>
      <c r="I125" s="616"/>
      <c r="J125" s="1165"/>
      <c r="K125" s="1166"/>
      <c r="L125" s="619">
        <f t="shared" si="47"/>
        <v>0</v>
      </c>
      <c r="M125" s="1167"/>
      <c r="N125" s="621">
        <f t="shared" si="48"/>
        <v>0</v>
      </c>
      <c r="O125" s="622">
        <f t="shared" si="45"/>
        <v>0</v>
      </c>
      <c r="P125" s="622" t="str">
        <f t="shared" si="49"/>
        <v/>
      </c>
      <c r="Q125" s="622">
        <f t="shared" si="46"/>
        <v>0</v>
      </c>
      <c r="T125" s="1707" t="s">
        <v>199</v>
      </c>
      <c r="U125" s="1708"/>
      <c r="V125" s="634">
        <f>F118</f>
        <v>20000</v>
      </c>
    </row>
    <row r="126" spans="2:22" ht="24.95" customHeight="1">
      <c r="B126" s="290">
        <v>1</v>
      </c>
      <c r="C126" s="520" t="s">
        <v>200</v>
      </c>
      <c r="D126" s="521"/>
      <c r="E126" s="684">
        <f t="shared" si="44"/>
        <v>98000</v>
      </c>
      <c r="F126" s="629">
        <v>98000</v>
      </c>
      <c r="G126" s="614"/>
      <c r="H126" s="615"/>
      <c r="I126" s="616"/>
      <c r="J126" s="617">
        <v>21000</v>
      </c>
      <c r="K126" s="618">
        <v>77000</v>
      </c>
      <c r="L126" s="1168">
        <f t="shared" si="47"/>
        <v>0</v>
      </c>
      <c r="M126" s="1167"/>
      <c r="N126" s="1169">
        <f t="shared" si="48"/>
        <v>0</v>
      </c>
      <c r="O126" s="622">
        <f t="shared" si="45"/>
        <v>6.6834297997767189E-2</v>
      </c>
      <c r="P126" s="622">
        <f t="shared" si="49"/>
        <v>0</v>
      </c>
      <c r="Q126" s="622">
        <f t="shared" si="46"/>
        <v>0</v>
      </c>
      <c r="T126" s="1707" t="s">
        <v>201</v>
      </c>
      <c r="U126" s="1708"/>
      <c r="V126" s="634">
        <f>F120</f>
        <v>282500</v>
      </c>
    </row>
    <row r="127" spans="2:22" ht="24.95" customHeight="1">
      <c r="B127" s="290">
        <v>1</v>
      </c>
      <c r="C127" s="1705" t="s">
        <v>202</v>
      </c>
      <c r="D127" s="1706"/>
      <c r="E127" s="613">
        <f t="shared" si="44"/>
        <v>0</v>
      </c>
      <c r="F127" s="629"/>
      <c r="G127" s="630"/>
      <c r="H127" s="631"/>
      <c r="I127" s="616"/>
      <c r="J127" s="632"/>
      <c r="K127" s="618"/>
      <c r="L127" s="619">
        <f t="shared" si="47"/>
        <v>0</v>
      </c>
      <c r="M127" s="620"/>
      <c r="N127" s="633">
        <f t="shared" si="48"/>
        <v>0</v>
      </c>
      <c r="O127" s="622">
        <f t="shared" si="45"/>
        <v>0</v>
      </c>
      <c r="P127" s="622" t="str">
        <f t="shared" si="49"/>
        <v/>
      </c>
      <c r="Q127" s="622">
        <f t="shared" si="46"/>
        <v>0</v>
      </c>
      <c r="T127" s="1707" t="s">
        <v>203</v>
      </c>
      <c r="U127" s="1708"/>
      <c r="V127" s="634">
        <f>V124+V125+V126</f>
        <v>668244</v>
      </c>
    </row>
    <row r="128" spans="2:22" ht="24.95" customHeight="1">
      <c r="B128" s="290">
        <v>1</v>
      </c>
      <c r="C128" s="520" t="s">
        <v>204</v>
      </c>
      <c r="D128" s="521"/>
      <c r="E128" s="613">
        <f t="shared" si="44"/>
        <v>150000</v>
      </c>
      <c r="F128" s="629">
        <v>150000</v>
      </c>
      <c r="G128" s="630"/>
      <c r="H128" s="631"/>
      <c r="I128" s="616"/>
      <c r="J128" s="632">
        <v>153</v>
      </c>
      <c r="K128" s="618">
        <v>58141</v>
      </c>
      <c r="L128" s="619">
        <f t="shared" si="47"/>
        <v>91706</v>
      </c>
      <c r="M128" s="620">
        <v>9391</v>
      </c>
      <c r="N128" s="633">
        <f t="shared" si="48"/>
        <v>82315</v>
      </c>
      <c r="O128" s="622">
        <f t="shared" si="45"/>
        <v>0.10229739489454162</v>
      </c>
      <c r="P128" s="622">
        <f t="shared" si="49"/>
        <v>0</v>
      </c>
      <c r="Q128" s="622">
        <f t="shared" si="46"/>
        <v>8.2975819425907926E-2</v>
      </c>
      <c r="T128" s="1707" t="s">
        <v>205</v>
      </c>
      <c r="U128" s="1708"/>
      <c r="V128" s="634">
        <f>F126</f>
        <v>98000</v>
      </c>
    </row>
    <row r="129" spans="2:22" ht="24.95" customHeight="1" thickBot="1">
      <c r="B129" s="290">
        <v>1</v>
      </c>
      <c r="C129" s="655" t="s">
        <v>206</v>
      </c>
      <c r="D129" s="567"/>
      <c r="E129" s="685">
        <f t="shared" si="44"/>
        <v>0</v>
      </c>
      <c r="F129" s="1117"/>
      <c r="G129" s="657"/>
      <c r="H129" s="658"/>
      <c r="I129" s="659"/>
      <c r="J129" s="1170"/>
      <c r="K129" s="660"/>
      <c r="L129" s="1171">
        <f t="shared" si="47"/>
        <v>0</v>
      </c>
      <c r="M129" s="1172"/>
      <c r="N129" s="1173">
        <f t="shared" si="48"/>
        <v>0</v>
      </c>
      <c r="O129" s="661">
        <f t="shared" si="45"/>
        <v>0</v>
      </c>
      <c r="P129" s="661" t="str">
        <f t="shared" si="49"/>
        <v/>
      </c>
      <c r="Q129" s="661">
        <f t="shared" si="46"/>
        <v>0</v>
      </c>
      <c r="T129" s="1707" t="s">
        <v>207</v>
      </c>
      <c r="U129" s="1708"/>
      <c r="V129" s="652">
        <f>F127</f>
        <v>0</v>
      </c>
    </row>
    <row r="130" spans="2:22" ht="24.95" customHeight="1" thickTop="1">
      <c r="C130" s="1689" t="s">
        <v>208</v>
      </c>
      <c r="D130" s="1690"/>
      <c r="E130" s="662">
        <f t="shared" ref="E130:N130" si="52">SUMIF($B$116:$B$129,"1",E116:E129)</f>
        <v>1450689</v>
      </c>
      <c r="F130" s="662">
        <f t="shared" si="52"/>
        <v>1466313</v>
      </c>
      <c r="G130" s="663">
        <f t="shared" si="52"/>
        <v>15624</v>
      </c>
      <c r="H130" s="664">
        <f t="shared" si="52"/>
        <v>0</v>
      </c>
      <c r="I130" s="665">
        <f t="shared" si="52"/>
        <v>0</v>
      </c>
      <c r="J130" s="666">
        <f t="shared" si="52"/>
        <v>114873</v>
      </c>
      <c r="K130" s="665">
        <f t="shared" si="52"/>
        <v>294825</v>
      </c>
      <c r="L130" s="662">
        <f t="shared" si="52"/>
        <v>1056615</v>
      </c>
      <c r="M130" s="667">
        <f t="shared" si="52"/>
        <v>176550</v>
      </c>
      <c r="N130" s="668">
        <f t="shared" si="52"/>
        <v>880065</v>
      </c>
      <c r="O130" s="669">
        <f t="shared" si="45"/>
        <v>1</v>
      </c>
      <c r="P130" s="669">
        <f t="shared" si="49"/>
        <v>1.0770054780866234E-2</v>
      </c>
      <c r="Q130" s="669">
        <f t="shared" si="46"/>
        <v>0.88713010414944615</v>
      </c>
      <c r="T130" s="1725" t="s">
        <v>209</v>
      </c>
      <c r="U130" s="1726"/>
      <c r="V130" s="643">
        <f>F128</f>
        <v>150000</v>
      </c>
    </row>
    <row r="131" spans="2:22" ht="24.95" customHeight="1">
      <c r="C131" s="670"/>
      <c r="D131" s="670"/>
      <c r="E131" s="671"/>
      <c r="F131" s="671"/>
      <c r="G131" s="672"/>
      <c r="H131" s="672"/>
      <c r="I131" s="672"/>
      <c r="J131" s="671"/>
      <c r="K131" s="671"/>
      <c r="L131" s="671"/>
      <c r="M131" s="673"/>
      <c r="N131" s="673"/>
      <c r="O131" s="1701" t="s">
        <v>637</v>
      </c>
      <c r="P131" s="1702"/>
      <c r="Q131" s="674">
        <f>○推計１!M197+○推計１!J196</f>
        <v>992036</v>
      </c>
      <c r="T131" s="1703" t="s">
        <v>55</v>
      </c>
      <c r="U131" s="1704"/>
      <c r="V131" s="675">
        <f>F130</f>
        <v>1466313</v>
      </c>
    </row>
    <row r="132" spans="2:22" ht="24.95" customHeight="1">
      <c r="T132" s="678"/>
      <c r="U132" s="679" t="s">
        <v>210</v>
      </c>
      <c r="V132" s="680">
        <f>N130</f>
        <v>880065</v>
      </c>
    </row>
  </sheetData>
  <mergeCells count="182">
    <mergeCell ref="P1:Q1"/>
    <mergeCell ref="C3:D5"/>
    <mergeCell ref="E3:E5"/>
    <mergeCell ref="F3:F5"/>
    <mergeCell ref="G3:I3"/>
    <mergeCell ref="J3:K4"/>
    <mergeCell ref="L3:L5"/>
    <mergeCell ref="M3:N4"/>
    <mergeCell ref="O3:O5"/>
    <mergeCell ref="P3:P5"/>
    <mergeCell ref="C17:D17"/>
    <mergeCell ref="T17:U17"/>
    <mergeCell ref="T6:U6"/>
    <mergeCell ref="T9:U9"/>
    <mergeCell ref="T10:U10"/>
    <mergeCell ref="C11:C12"/>
    <mergeCell ref="T18:U18"/>
    <mergeCell ref="T19:U19"/>
    <mergeCell ref="Q3:Q5"/>
    <mergeCell ref="G4:G5"/>
    <mergeCell ref="H4:H5"/>
    <mergeCell ref="I4:I5"/>
    <mergeCell ref="T13:U13"/>
    <mergeCell ref="T14:U14"/>
    <mergeCell ref="T15:U15"/>
    <mergeCell ref="T16:U16"/>
    <mergeCell ref="C20:D20"/>
    <mergeCell ref="T20:U20"/>
    <mergeCell ref="O21:P21"/>
    <mergeCell ref="T21:U21"/>
    <mergeCell ref="C33:C34"/>
    <mergeCell ref="T35:U35"/>
    <mergeCell ref="L25:L27"/>
    <mergeCell ref="M25:N26"/>
    <mergeCell ref="O25:O27"/>
    <mergeCell ref="P25:P27"/>
    <mergeCell ref="J25:K26"/>
    <mergeCell ref="T23:U23"/>
    <mergeCell ref="C25:D27"/>
    <mergeCell ref="T26:U26"/>
    <mergeCell ref="E25:E27"/>
    <mergeCell ref="F25:F27"/>
    <mergeCell ref="G25:I25"/>
    <mergeCell ref="Q25:Q27"/>
    <mergeCell ref="G26:G27"/>
    <mergeCell ref="H26:H27"/>
    <mergeCell ref="I26:I27"/>
    <mergeCell ref="T40:U40"/>
    <mergeCell ref="T28:U28"/>
    <mergeCell ref="T31:U31"/>
    <mergeCell ref="T32:U32"/>
    <mergeCell ref="T36:U36"/>
    <mergeCell ref="T37:U37"/>
    <mergeCell ref="T38:U38"/>
    <mergeCell ref="C39:D39"/>
    <mergeCell ref="T39:U39"/>
    <mergeCell ref="C47:D49"/>
    <mergeCell ref="E47:E49"/>
    <mergeCell ref="F47:F49"/>
    <mergeCell ref="G47:I47"/>
    <mergeCell ref="C42:D42"/>
    <mergeCell ref="T42:U42"/>
    <mergeCell ref="O43:P43"/>
    <mergeCell ref="T43:U43"/>
    <mergeCell ref="G48:G49"/>
    <mergeCell ref="H48:H49"/>
    <mergeCell ref="I48:I49"/>
    <mergeCell ref="T41:U41"/>
    <mergeCell ref="J47:K48"/>
    <mergeCell ref="Q47:Q49"/>
    <mergeCell ref="T50:U50"/>
    <mergeCell ref="T53:U53"/>
    <mergeCell ref="T54:U54"/>
    <mergeCell ref="L47:L49"/>
    <mergeCell ref="M47:N48"/>
    <mergeCell ref="O47:O49"/>
    <mergeCell ref="P47:P49"/>
    <mergeCell ref="T64:U64"/>
    <mergeCell ref="O65:P65"/>
    <mergeCell ref="T65:U65"/>
    <mergeCell ref="C64:D64"/>
    <mergeCell ref="M69:N70"/>
    <mergeCell ref="O69:O71"/>
    <mergeCell ref="P69:P71"/>
    <mergeCell ref="C69:D71"/>
    <mergeCell ref="E69:E71"/>
    <mergeCell ref="F69:F71"/>
    <mergeCell ref="G69:I69"/>
    <mergeCell ref="G70:G71"/>
    <mergeCell ref="H70:H71"/>
    <mergeCell ref="C55:C56"/>
    <mergeCell ref="C61:D61"/>
    <mergeCell ref="T61:U61"/>
    <mergeCell ref="T62:U62"/>
    <mergeCell ref="T57:U57"/>
    <mergeCell ref="T58:U58"/>
    <mergeCell ref="T59:U59"/>
    <mergeCell ref="T60:U60"/>
    <mergeCell ref="T63:U63"/>
    <mergeCell ref="T82:U82"/>
    <mergeCell ref="C77:C78"/>
    <mergeCell ref="T79:U79"/>
    <mergeCell ref="T80:U80"/>
    <mergeCell ref="T72:U72"/>
    <mergeCell ref="T75:U75"/>
    <mergeCell ref="T76:U76"/>
    <mergeCell ref="T81:U81"/>
    <mergeCell ref="I70:I71"/>
    <mergeCell ref="J69:K70"/>
    <mergeCell ref="L69:L71"/>
    <mergeCell ref="Q69:Q71"/>
    <mergeCell ref="C83:D83"/>
    <mergeCell ref="T83:U83"/>
    <mergeCell ref="T86:U86"/>
    <mergeCell ref="O87:P87"/>
    <mergeCell ref="T87:U87"/>
    <mergeCell ref="C86:D86"/>
    <mergeCell ref="T84:U84"/>
    <mergeCell ref="T85:U85"/>
    <mergeCell ref="G92:G93"/>
    <mergeCell ref="H92:H93"/>
    <mergeCell ref="I92:I93"/>
    <mergeCell ref="C91:D93"/>
    <mergeCell ref="E91:E93"/>
    <mergeCell ref="F91:F93"/>
    <mergeCell ref="G91:I91"/>
    <mergeCell ref="T94:U94"/>
    <mergeCell ref="T97:U97"/>
    <mergeCell ref="T98:U98"/>
    <mergeCell ref="J91:K92"/>
    <mergeCell ref="L91:L93"/>
    <mergeCell ref="M91:N92"/>
    <mergeCell ref="O91:O93"/>
    <mergeCell ref="P91:P93"/>
    <mergeCell ref="Q91:Q93"/>
    <mergeCell ref="T130:U130"/>
    <mergeCell ref="T103:U103"/>
    <mergeCell ref="T104:U104"/>
    <mergeCell ref="P111:Q111"/>
    <mergeCell ref="P113:P115"/>
    <mergeCell ref="Q113:Q115"/>
    <mergeCell ref="C99:C100"/>
    <mergeCell ref="C105:D105"/>
    <mergeCell ref="T105:U105"/>
    <mergeCell ref="T106:U106"/>
    <mergeCell ref="T101:U101"/>
    <mergeCell ref="F113:F115"/>
    <mergeCell ref="G113:I113"/>
    <mergeCell ref="G114:G115"/>
    <mergeCell ref="H114:H115"/>
    <mergeCell ref="I114:I115"/>
    <mergeCell ref="T107:U107"/>
    <mergeCell ref="J113:K114"/>
    <mergeCell ref="L113:L115"/>
    <mergeCell ref="T108:U108"/>
    <mergeCell ref="O109:P109"/>
    <mergeCell ref="T109:U109"/>
    <mergeCell ref="T102:U102"/>
    <mergeCell ref="O131:P131"/>
    <mergeCell ref="T131:U131"/>
    <mergeCell ref="C127:D127"/>
    <mergeCell ref="T127:U127"/>
    <mergeCell ref="T128:U128"/>
    <mergeCell ref="P23:Q23"/>
    <mergeCell ref="P45:Q45"/>
    <mergeCell ref="P67:Q67"/>
    <mergeCell ref="P89:Q89"/>
    <mergeCell ref="C121:C122"/>
    <mergeCell ref="M113:N114"/>
    <mergeCell ref="O113:O115"/>
    <mergeCell ref="C108:D108"/>
    <mergeCell ref="C113:D115"/>
    <mergeCell ref="E113:E115"/>
    <mergeCell ref="T129:U129"/>
    <mergeCell ref="T116:U116"/>
    <mergeCell ref="T119:U119"/>
    <mergeCell ref="T120:U120"/>
    <mergeCell ref="T125:U125"/>
    <mergeCell ref="T126:U126"/>
    <mergeCell ref="T123:U123"/>
    <mergeCell ref="T124:U124"/>
    <mergeCell ref="C130:D130"/>
  </mergeCells>
  <phoneticPr fontId="2"/>
  <printOptions horizontalCentered="1"/>
  <pageMargins left="0" right="0" top="0.78740157480314965" bottom="0.70866141732283472" header="0.39370078740157483" footer="0.39370078740157483"/>
  <pageSetup paperSize="9" scale="98" fitToWidth="0" orientation="landscape" r:id="rId1"/>
  <headerFooter alignWithMargins="0"/>
  <rowBreaks count="1" manualBreakCount="1">
    <brk id="22" min="2" max="16" man="1"/>
  </row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X411"/>
  <sheetViews>
    <sheetView showGridLines="0" showZeros="0" view="pageBreakPreview" zoomScaleNormal="75" zoomScaleSheetLayoutView="100" workbookViewId="0">
      <selection activeCell="B1" sqref="B1:E1"/>
    </sheetView>
  </sheetViews>
  <sheetFormatPr defaultRowHeight="11.25"/>
  <cols>
    <col min="1" max="1" width="1.625" style="1182" customWidth="1"/>
    <col min="2" max="2" width="2.375" style="690" customWidth="1"/>
    <col min="3" max="3" width="14.25" style="690" customWidth="1"/>
    <col min="4" max="4" width="23.5" style="690" customWidth="1"/>
    <col min="5" max="5" width="9.25" style="690" customWidth="1"/>
    <col min="6" max="6" width="2.625" style="690" customWidth="1"/>
    <col min="7" max="7" width="9.25" style="690" customWidth="1"/>
    <col min="8" max="8" width="2.625" style="690" customWidth="1"/>
    <col min="9" max="9" width="9.625" style="690" customWidth="1"/>
    <col min="10" max="16" width="10" style="690" customWidth="1"/>
    <col min="17" max="17" width="3.125" style="690" customWidth="1"/>
    <col min="18" max="18" width="9" style="690"/>
    <col min="19" max="19" width="2.375" style="690" customWidth="1"/>
    <col min="20" max="20" width="14.375" style="372" customWidth="1"/>
    <col min="21" max="21" width="12.125" style="690" customWidth="1"/>
    <col min="22" max="22" width="3.125" style="690" customWidth="1"/>
    <col min="23" max="23" width="14.375" style="690" customWidth="1"/>
    <col min="24" max="16384" width="9" style="690"/>
  </cols>
  <sheetData>
    <row r="1" spans="1:24" ht="22.5" customHeight="1" thickBot="1">
      <c r="B1" s="1780" t="s">
        <v>750</v>
      </c>
      <c r="C1" s="1780"/>
      <c r="D1" s="1780"/>
      <c r="E1" s="1780"/>
      <c r="F1" s="692"/>
      <c r="P1" s="1666" t="s">
        <v>113</v>
      </c>
      <c r="Q1" s="1668"/>
    </row>
    <row r="2" spans="1:24" ht="7.5" customHeight="1">
      <c r="B2" s="691"/>
      <c r="C2" s="691"/>
      <c r="D2" s="691"/>
      <c r="E2" s="691"/>
      <c r="F2" s="692"/>
      <c r="Q2" s="693"/>
    </row>
    <row r="3" spans="1:24" ht="24" customHeight="1" thickBot="1">
      <c r="B3" s="1762" t="s">
        <v>608</v>
      </c>
      <c r="C3" s="1762"/>
      <c r="D3" s="1762"/>
      <c r="E3" s="1762"/>
      <c r="F3" s="1762"/>
      <c r="G3" s="1762"/>
      <c r="H3" s="1762"/>
      <c r="I3" s="1762"/>
      <c r="J3" s="1762"/>
      <c r="K3" s="1762"/>
      <c r="L3" s="1762"/>
    </row>
    <row r="4" spans="1:24" ht="15" customHeight="1" thickTop="1">
      <c r="B4" s="694"/>
      <c r="C4" s="694"/>
      <c r="D4" s="1773" t="s">
        <v>607</v>
      </c>
      <c r="E4" s="1785">
        <f>○推計１!F32</f>
        <v>1760490</v>
      </c>
      <c r="F4" s="1776" t="s">
        <v>544</v>
      </c>
      <c r="G4" s="1785">
        <f>○推計２!F20</f>
        <v>1376478</v>
      </c>
      <c r="H4" s="1772" t="s">
        <v>211</v>
      </c>
      <c r="I4" s="696" t="s">
        <v>212</v>
      </c>
    </row>
    <row r="5" spans="1:24" ht="17.25" customHeight="1" thickBot="1">
      <c r="C5" s="695"/>
      <c r="D5" s="1773"/>
      <c r="E5" s="1786"/>
      <c r="F5" s="1776"/>
      <c r="G5" s="1786"/>
      <c r="H5" s="1772"/>
      <c r="I5" s="697">
        <f>E4-G4</f>
        <v>384012</v>
      </c>
      <c r="J5" s="698" t="s">
        <v>213</v>
      </c>
    </row>
    <row r="6" spans="1:24" ht="10.5" customHeight="1" thickTop="1">
      <c r="P6" s="1669" t="s">
        <v>71</v>
      </c>
      <c r="Q6" s="1669"/>
    </row>
    <row r="7" spans="1:24" ht="15" customHeight="1" thickBot="1">
      <c r="B7" s="1674" t="s">
        <v>214</v>
      </c>
      <c r="C7" s="1763"/>
      <c r="D7" s="1631" t="s">
        <v>215</v>
      </c>
      <c r="E7" s="1674" t="s">
        <v>216</v>
      </c>
      <c r="F7" s="1764"/>
      <c r="G7" s="1674" t="s">
        <v>217</v>
      </c>
      <c r="H7" s="1763"/>
      <c r="I7" s="1631" t="s">
        <v>823</v>
      </c>
      <c r="J7" s="1632" t="s">
        <v>180</v>
      </c>
      <c r="K7" s="1632"/>
      <c r="L7" s="1632"/>
      <c r="M7" s="1632"/>
      <c r="N7" s="1632"/>
      <c r="O7" s="1632"/>
      <c r="P7" s="1632"/>
      <c r="Q7" s="1632"/>
    </row>
    <row r="8" spans="1:24" ht="15" customHeight="1">
      <c r="B8" s="699"/>
      <c r="C8" s="381" t="s">
        <v>218</v>
      </c>
      <c r="D8" s="1631"/>
      <c r="E8" s="1675"/>
      <c r="F8" s="1742"/>
      <c r="G8" s="1675"/>
      <c r="H8" s="1752"/>
      <c r="I8" s="1631"/>
      <c r="J8" s="700" t="s">
        <v>219</v>
      </c>
      <c r="K8" s="701" t="s">
        <v>642</v>
      </c>
      <c r="L8" s="701" t="s">
        <v>220</v>
      </c>
      <c r="M8" s="701" t="s">
        <v>221</v>
      </c>
      <c r="N8" s="702" t="s">
        <v>222</v>
      </c>
      <c r="O8" s="702" t="s">
        <v>507</v>
      </c>
      <c r="P8" s="1777" t="s">
        <v>125</v>
      </c>
      <c r="Q8" s="1778"/>
      <c r="S8" s="102" t="s">
        <v>126</v>
      </c>
    </row>
    <row r="9" spans="1:24" ht="15" customHeight="1">
      <c r="B9" s="1745" t="s">
        <v>645</v>
      </c>
      <c r="C9" s="1746"/>
      <c r="D9" s="1746"/>
      <c r="E9" s="1746"/>
      <c r="F9" s="1761"/>
      <c r="G9" s="1759"/>
      <c r="H9" s="1760"/>
      <c r="I9" s="703"/>
      <c r="J9" s="704"/>
      <c r="K9" s="705"/>
      <c r="L9" s="705"/>
      <c r="M9" s="705"/>
      <c r="N9" s="706"/>
      <c r="O9" s="706"/>
      <c r="P9" s="707">
        <f>I9-SUM(J9:M9)-O9</f>
        <v>0</v>
      </c>
      <c r="Q9" s="708"/>
      <c r="S9" s="372" t="s">
        <v>223</v>
      </c>
      <c r="U9" s="372"/>
      <c r="V9" s="372" t="s">
        <v>224</v>
      </c>
      <c r="W9" s="372"/>
    </row>
    <row r="10" spans="1:24" ht="15" customHeight="1">
      <c r="A10" s="1182">
        <v>1</v>
      </c>
      <c r="B10" s="709"/>
      <c r="C10" s="710"/>
      <c r="D10" s="711"/>
      <c r="E10" s="1735"/>
      <c r="F10" s="1736"/>
      <c r="G10" s="1739"/>
      <c r="H10" s="1740"/>
      <c r="I10" s="712"/>
      <c r="J10" s="713"/>
      <c r="K10" s="714"/>
      <c r="L10" s="714"/>
      <c r="M10" s="714"/>
      <c r="N10" s="715"/>
      <c r="O10" s="715"/>
      <c r="P10" s="716">
        <f t="shared" ref="P10:P37" si="0">I10-SUM(J10:M10)-O10</f>
        <v>0</v>
      </c>
      <c r="Q10" s="717"/>
      <c r="S10" s="718" t="s">
        <v>225</v>
      </c>
      <c r="T10" s="719"/>
      <c r="U10" s="720">
        <f>K38</f>
        <v>0</v>
      </c>
      <c r="V10" s="718" t="s">
        <v>205</v>
      </c>
      <c r="W10" s="719"/>
      <c r="X10" s="721"/>
    </row>
    <row r="11" spans="1:24" ht="15" customHeight="1">
      <c r="A11" s="1182">
        <v>1</v>
      </c>
      <c r="B11" s="722"/>
      <c r="C11" s="710"/>
      <c r="D11" s="711"/>
      <c r="E11" s="1735"/>
      <c r="F11" s="1736"/>
      <c r="G11" s="1739"/>
      <c r="H11" s="1740"/>
      <c r="I11" s="712"/>
      <c r="J11" s="713"/>
      <c r="K11" s="714"/>
      <c r="L11" s="714"/>
      <c r="M11" s="714"/>
      <c r="N11" s="715"/>
      <c r="O11" s="715"/>
      <c r="P11" s="716">
        <f t="shared" si="0"/>
        <v>0</v>
      </c>
      <c r="Q11" s="717"/>
      <c r="S11" s="432" t="s">
        <v>226</v>
      </c>
      <c r="T11" s="426"/>
      <c r="U11" s="723"/>
      <c r="V11" s="718" t="s">
        <v>207</v>
      </c>
      <c r="W11" s="719"/>
      <c r="X11" s="721"/>
    </row>
    <row r="12" spans="1:24" ht="15" customHeight="1">
      <c r="A12" s="1182">
        <v>1</v>
      </c>
      <c r="B12" s="722"/>
      <c r="C12" s="710"/>
      <c r="D12" s="711"/>
      <c r="E12" s="1735"/>
      <c r="F12" s="1736"/>
      <c r="G12" s="1739"/>
      <c r="H12" s="1740"/>
      <c r="I12" s="712"/>
      <c r="J12" s="713"/>
      <c r="K12" s="714"/>
      <c r="L12" s="714"/>
      <c r="M12" s="714"/>
      <c r="N12" s="715"/>
      <c r="O12" s="715"/>
      <c r="P12" s="716">
        <f t="shared" si="0"/>
        <v>0</v>
      </c>
      <c r="Q12" s="717"/>
      <c r="S12" s="724" t="s">
        <v>227</v>
      </c>
      <c r="T12" s="419"/>
      <c r="U12" s="725">
        <f>J38</f>
        <v>51600</v>
      </c>
      <c r="V12" s="718" t="s">
        <v>209</v>
      </c>
      <c r="W12" s="719"/>
      <c r="X12" s="721"/>
    </row>
    <row r="13" spans="1:24" ht="15" customHeight="1">
      <c r="A13" s="1182">
        <v>1</v>
      </c>
      <c r="B13" s="722"/>
      <c r="C13" s="710"/>
      <c r="D13" s="711"/>
      <c r="E13" s="1735"/>
      <c r="F13" s="1736"/>
      <c r="G13" s="1739"/>
      <c r="H13" s="1740"/>
      <c r="I13" s="712"/>
      <c r="J13" s="713"/>
      <c r="K13" s="714"/>
      <c r="L13" s="714"/>
      <c r="M13" s="714"/>
      <c r="N13" s="715"/>
      <c r="O13" s="715"/>
      <c r="P13" s="716">
        <f t="shared" si="0"/>
        <v>0</v>
      </c>
      <c r="Q13" s="717"/>
      <c r="S13" s="432"/>
      <c r="T13" s="726" t="s">
        <v>149</v>
      </c>
      <c r="U13" s="711"/>
      <c r="V13" s="724" t="s">
        <v>228</v>
      </c>
      <c r="W13" s="419"/>
      <c r="X13" s="727">
        <v>99000</v>
      </c>
    </row>
    <row r="14" spans="1:24" ht="15" customHeight="1">
      <c r="A14" s="1182">
        <v>1</v>
      </c>
      <c r="B14" s="722"/>
      <c r="C14" s="710"/>
      <c r="D14" s="711"/>
      <c r="E14" s="1735"/>
      <c r="F14" s="1736"/>
      <c r="G14" s="1739"/>
      <c r="H14" s="1740"/>
      <c r="I14" s="712"/>
      <c r="J14" s="713"/>
      <c r="K14" s="714"/>
      <c r="L14" s="714"/>
      <c r="M14" s="714"/>
      <c r="N14" s="715"/>
      <c r="O14" s="715"/>
      <c r="P14" s="716">
        <f t="shared" si="0"/>
        <v>0</v>
      </c>
      <c r="Q14" s="717"/>
      <c r="S14" s="728"/>
      <c r="T14" s="729" t="s">
        <v>151</v>
      </c>
      <c r="U14" s="730"/>
      <c r="V14" s="432"/>
      <c r="W14" s="726" t="s">
        <v>229</v>
      </c>
      <c r="X14" s="731">
        <v>89100</v>
      </c>
    </row>
    <row r="15" spans="1:24" ht="15" customHeight="1">
      <c r="A15" s="1182">
        <v>1</v>
      </c>
      <c r="B15" s="722"/>
      <c r="C15" s="710"/>
      <c r="D15" s="711"/>
      <c r="E15" s="1735"/>
      <c r="F15" s="1736"/>
      <c r="G15" s="1739"/>
      <c r="H15" s="1740"/>
      <c r="I15" s="712"/>
      <c r="J15" s="713"/>
      <c r="K15" s="714"/>
      <c r="L15" s="714"/>
      <c r="M15" s="714"/>
      <c r="N15" s="715"/>
      <c r="O15" s="715"/>
      <c r="P15" s="716">
        <f t="shared" si="0"/>
        <v>0</v>
      </c>
      <c r="Q15" s="717"/>
      <c r="S15" s="432" t="s">
        <v>230</v>
      </c>
      <c r="T15" s="426"/>
      <c r="U15" s="732"/>
      <c r="V15" s="728"/>
      <c r="W15" s="729" t="s">
        <v>231</v>
      </c>
      <c r="X15" s="733">
        <v>9900</v>
      </c>
    </row>
    <row r="16" spans="1:24" ht="15" customHeight="1">
      <c r="A16" s="1182">
        <v>1</v>
      </c>
      <c r="B16" s="699"/>
      <c r="C16" s="734"/>
      <c r="D16" s="730"/>
      <c r="E16" s="1769"/>
      <c r="F16" s="1770"/>
      <c r="G16" s="1767"/>
      <c r="H16" s="1768"/>
      <c r="I16" s="735"/>
      <c r="J16" s="736"/>
      <c r="K16" s="737"/>
      <c r="L16" s="737"/>
      <c r="M16" s="737"/>
      <c r="N16" s="738"/>
      <c r="O16" s="738"/>
      <c r="P16" s="739">
        <f t="shared" si="0"/>
        <v>0</v>
      </c>
      <c r="Q16" s="740"/>
      <c r="S16" s="718" t="s">
        <v>232</v>
      </c>
      <c r="T16" s="719"/>
      <c r="U16" s="720">
        <f>M38</f>
        <v>0</v>
      </c>
      <c r="V16" s="724" t="s">
        <v>233</v>
      </c>
      <c r="W16" s="419"/>
      <c r="X16" s="727"/>
    </row>
    <row r="17" spans="1:24" ht="15" customHeight="1">
      <c r="B17" s="1745" t="s">
        <v>234</v>
      </c>
      <c r="C17" s="1746"/>
      <c r="D17" s="1746"/>
      <c r="E17" s="1746"/>
      <c r="F17" s="1746"/>
      <c r="G17" s="1759"/>
      <c r="H17" s="1760"/>
      <c r="I17" s="703"/>
      <c r="J17" s="704"/>
      <c r="K17" s="705"/>
      <c r="L17" s="705"/>
      <c r="M17" s="705"/>
      <c r="N17" s="706"/>
      <c r="O17" s="706"/>
      <c r="P17" s="707">
        <f t="shared" si="0"/>
        <v>0</v>
      </c>
      <c r="Q17" s="708"/>
      <c r="S17" s="432" t="s">
        <v>235</v>
      </c>
      <c r="T17" s="426"/>
      <c r="U17" s="732"/>
      <c r="V17" s="432"/>
      <c r="W17" s="726" t="s">
        <v>229</v>
      </c>
      <c r="X17" s="731"/>
    </row>
    <row r="18" spans="1:24" ht="15" customHeight="1">
      <c r="A18" s="1182">
        <v>1</v>
      </c>
      <c r="B18" s="741"/>
      <c r="C18" s="1265" t="s">
        <v>816</v>
      </c>
      <c r="D18" s="711"/>
      <c r="E18" s="1735" t="s">
        <v>817</v>
      </c>
      <c r="F18" s="1736"/>
      <c r="G18" s="1739">
        <v>48000</v>
      </c>
      <c r="H18" s="1740"/>
      <c r="I18" s="712">
        <v>2400</v>
      </c>
      <c r="J18" s="713"/>
      <c r="K18" s="714"/>
      <c r="L18" s="714"/>
      <c r="M18" s="714"/>
      <c r="N18" s="715"/>
      <c r="O18" s="715"/>
      <c r="P18" s="716">
        <f t="shared" si="0"/>
        <v>2400</v>
      </c>
      <c r="Q18" s="717"/>
      <c r="S18" s="724" t="s">
        <v>236</v>
      </c>
      <c r="T18" s="419"/>
      <c r="U18" s="725">
        <f>L38</f>
        <v>44000</v>
      </c>
      <c r="V18" s="728"/>
      <c r="W18" s="729" t="s">
        <v>231</v>
      </c>
      <c r="X18" s="733"/>
    </row>
    <row r="19" spans="1:24" ht="15" customHeight="1">
      <c r="A19" s="1182">
        <v>1</v>
      </c>
      <c r="B19" s="741"/>
      <c r="C19" s="710"/>
      <c r="D19" s="711"/>
      <c r="E19" s="1735"/>
      <c r="F19" s="1736"/>
      <c r="G19" s="1739"/>
      <c r="H19" s="1740"/>
      <c r="I19" s="712"/>
      <c r="J19" s="713"/>
      <c r="K19" s="714"/>
      <c r="L19" s="714"/>
      <c r="M19" s="714"/>
      <c r="N19" s="715"/>
      <c r="O19" s="715"/>
      <c r="P19" s="716">
        <f t="shared" si="0"/>
        <v>0</v>
      </c>
      <c r="Q19" s="717"/>
      <c r="S19" s="432"/>
      <c r="T19" s="726" t="s">
        <v>682</v>
      </c>
      <c r="U19" s="711"/>
      <c r="V19" s="724" t="s">
        <v>237</v>
      </c>
      <c r="W19" s="419"/>
      <c r="X19" s="727"/>
    </row>
    <row r="20" spans="1:24" ht="15" customHeight="1">
      <c r="A20" s="1182">
        <v>1</v>
      </c>
      <c r="B20" s="741"/>
      <c r="C20" s="710"/>
      <c r="D20" s="711"/>
      <c r="E20" s="1735"/>
      <c r="F20" s="1736"/>
      <c r="G20" s="1739"/>
      <c r="H20" s="1740"/>
      <c r="I20" s="712"/>
      <c r="J20" s="713"/>
      <c r="K20" s="714"/>
      <c r="L20" s="714"/>
      <c r="M20" s="714"/>
      <c r="N20" s="715"/>
      <c r="O20" s="715"/>
      <c r="P20" s="716">
        <f t="shared" si="0"/>
        <v>0</v>
      </c>
      <c r="Q20" s="717"/>
      <c r="S20" s="432"/>
      <c r="T20" s="726" t="s">
        <v>535</v>
      </c>
      <c r="U20" s="711"/>
      <c r="V20" s="432"/>
      <c r="W20" s="726" t="s">
        <v>229</v>
      </c>
      <c r="X20" s="731"/>
    </row>
    <row r="21" spans="1:24" ht="15" customHeight="1">
      <c r="A21" s="1182">
        <v>1</v>
      </c>
      <c r="B21" s="722"/>
      <c r="C21" s="710"/>
      <c r="D21" s="711"/>
      <c r="E21" s="1735"/>
      <c r="F21" s="1736"/>
      <c r="G21" s="1739"/>
      <c r="H21" s="1740"/>
      <c r="I21" s="712"/>
      <c r="J21" s="713"/>
      <c r="K21" s="714"/>
      <c r="L21" s="714"/>
      <c r="M21" s="714"/>
      <c r="N21" s="715"/>
      <c r="O21" s="715"/>
      <c r="P21" s="716">
        <f t="shared" si="0"/>
        <v>0</v>
      </c>
      <c r="Q21" s="717"/>
      <c r="S21" s="432"/>
      <c r="T21" s="726" t="s">
        <v>536</v>
      </c>
      <c r="U21" s="711"/>
      <c r="V21" s="728"/>
      <c r="W21" s="729" t="s">
        <v>231</v>
      </c>
      <c r="X21" s="733"/>
    </row>
    <row r="22" spans="1:24" ht="15" customHeight="1">
      <c r="A22" s="1182">
        <v>1</v>
      </c>
      <c r="B22" s="722"/>
      <c r="C22" s="710"/>
      <c r="D22" s="711"/>
      <c r="E22" s="1735"/>
      <c r="F22" s="1736"/>
      <c r="G22" s="1739"/>
      <c r="H22" s="1740"/>
      <c r="I22" s="712"/>
      <c r="J22" s="713"/>
      <c r="K22" s="714"/>
      <c r="L22" s="714"/>
      <c r="M22" s="714"/>
      <c r="N22" s="715"/>
      <c r="O22" s="715"/>
      <c r="P22" s="716">
        <f t="shared" si="0"/>
        <v>0</v>
      </c>
      <c r="Q22" s="717"/>
      <c r="S22" s="728"/>
      <c r="T22" s="729"/>
      <c r="U22" s="730"/>
      <c r="V22" s="718" t="s">
        <v>238</v>
      </c>
      <c r="W22" s="719"/>
      <c r="X22" s="721">
        <f>SUM(X13,X16,X19)</f>
        <v>99000</v>
      </c>
    </row>
    <row r="23" spans="1:24" ht="15" customHeight="1">
      <c r="A23" s="1182">
        <v>1</v>
      </c>
      <c r="B23" s="722"/>
      <c r="C23" s="710"/>
      <c r="D23" s="711"/>
      <c r="E23" s="1735"/>
      <c r="F23" s="1736"/>
      <c r="G23" s="1739"/>
      <c r="H23" s="1740"/>
      <c r="I23" s="712"/>
      <c r="J23" s="713"/>
      <c r="K23" s="714"/>
      <c r="L23" s="714"/>
      <c r="M23" s="714"/>
      <c r="N23" s="715"/>
      <c r="O23" s="715"/>
      <c r="P23" s="716">
        <f t="shared" si="0"/>
        <v>0</v>
      </c>
      <c r="Q23" s="717"/>
      <c r="S23" s="718" t="s">
        <v>167</v>
      </c>
      <c r="T23" s="719"/>
      <c r="U23" s="720"/>
      <c r="V23" s="728" t="s">
        <v>55</v>
      </c>
      <c r="W23" s="742"/>
      <c r="X23" s="743">
        <f>SUM(X10:X12,X22)</f>
        <v>99000</v>
      </c>
    </row>
    <row r="24" spans="1:24" ht="15" customHeight="1">
      <c r="A24" s="1182">
        <v>1</v>
      </c>
      <c r="B24" s="699"/>
      <c r="C24" s="734"/>
      <c r="D24" s="730"/>
      <c r="E24" s="1769"/>
      <c r="F24" s="1770"/>
      <c r="G24" s="1767"/>
      <c r="H24" s="1768"/>
      <c r="I24" s="735"/>
      <c r="J24" s="736"/>
      <c r="K24" s="737"/>
      <c r="L24" s="737"/>
      <c r="M24" s="737"/>
      <c r="N24" s="738"/>
      <c r="O24" s="738"/>
      <c r="P24" s="739">
        <f t="shared" si="0"/>
        <v>0</v>
      </c>
      <c r="Q24" s="740"/>
      <c r="S24" s="728" t="s">
        <v>55</v>
      </c>
      <c r="T24" s="742"/>
      <c r="U24" s="744">
        <f>I38-P38</f>
        <v>95600</v>
      </c>
    </row>
    <row r="25" spans="1:24" ht="15" customHeight="1">
      <c r="B25" s="1755" t="s">
        <v>239</v>
      </c>
      <c r="C25" s="1756"/>
      <c r="D25" s="1756"/>
      <c r="E25" s="1756"/>
      <c r="F25" s="1771"/>
      <c r="G25" s="1737"/>
      <c r="H25" s="1738"/>
      <c r="I25" s="703"/>
      <c r="J25" s="704"/>
      <c r="K25" s="705"/>
      <c r="L25" s="705"/>
      <c r="M25" s="705"/>
      <c r="N25" s="706"/>
      <c r="O25" s="706"/>
      <c r="P25" s="707">
        <f t="shared" si="0"/>
        <v>0</v>
      </c>
      <c r="Q25" s="708"/>
    </row>
    <row r="26" spans="1:24" ht="15" customHeight="1">
      <c r="A26" s="1182">
        <v>1</v>
      </c>
      <c r="B26" s="709"/>
      <c r="C26" s="1265" t="s">
        <v>821</v>
      </c>
      <c r="D26" s="711"/>
      <c r="E26" s="1735" t="s">
        <v>822</v>
      </c>
      <c r="F26" s="1736"/>
      <c r="G26" s="1739">
        <v>464600</v>
      </c>
      <c r="H26" s="1740"/>
      <c r="I26" s="712">
        <v>84600</v>
      </c>
      <c r="J26" s="713">
        <v>49400</v>
      </c>
      <c r="K26" s="714"/>
      <c r="L26" s="714">
        <v>35000</v>
      </c>
      <c r="M26" s="714"/>
      <c r="N26" s="715"/>
      <c r="O26" s="715"/>
      <c r="P26" s="716">
        <f t="shared" si="0"/>
        <v>200</v>
      </c>
      <c r="Q26" s="717"/>
      <c r="T26" s="372" t="s">
        <v>240</v>
      </c>
      <c r="U26" s="745" t="str">
        <f>IF(U24-U10-U11-U12-U15-U16-U17-U18-U23=0,"OK!",U24-U10-U11-U12-U15-U16-U17-U18-U23)</f>
        <v>OK!</v>
      </c>
    </row>
    <row r="27" spans="1:24" ht="15" customHeight="1">
      <c r="A27" s="1182">
        <v>1</v>
      </c>
      <c r="B27" s="722"/>
      <c r="C27" s="710" t="s">
        <v>829</v>
      </c>
      <c r="D27" s="711"/>
      <c r="E27" s="1735" t="s">
        <v>830</v>
      </c>
      <c r="F27" s="1736"/>
      <c r="G27" s="1739">
        <v>15500</v>
      </c>
      <c r="H27" s="1740"/>
      <c r="I27" s="712">
        <v>4500</v>
      </c>
      <c r="J27" s="713">
        <v>2200</v>
      </c>
      <c r="K27" s="714"/>
      <c r="L27" s="714">
        <v>2000</v>
      </c>
      <c r="M27" s="714"/>
      <c r="N27" s="715"/>
      <c r="O27" s="715"/>
      <c r="P27" s="716">
        <f t="shared" si="0"/>
        <v>300</v>
      </c>
      <c r="Q27" s="717"/>
    </row>
    <row r="28" spans="1:24" ht="15" customHeight="1">
      <c r="A28" s="1182">
        <v>1</v>
      </c>
      <c r="B28" s="722"/>
      <c r="C28" s="710" t="s">
        <v>831</v>
      </c>
      <c r="D28" s="711"/>
      <c r="E28" s="1735" t="s">
        <v>832</v>
      </c>
      <c r="F28" s="1736"/>
      <c r="G28" s="1739">
        <v>7500</v>
      </c>
      <c r="H28" s="1740"/>
      <c r="I28" s="712">
        <v>7500</v>
      </c>
      <c r="J28" s="713"/>
      <c r="K28" s="714"/>
      <c r="L28" s="714">
        <v>7000</v>
      </c>
      <c r="M28" s="714"/>
      <c r="N28" s="715"/>
      <c r="O28" s="715"/>
      <c r="P28" s="716">
        <f t="shared" si="0"/>
        <v>500</v>
      </c>
      <c r="Q28" s="717"/>
    </row>
    <row r="29" spans="1:24" ht="15" customHeight="1">
      <c r="A29" s="1182">
        <v>1</v>
      </c>
      <c r="B29" s="722"/>
      <c r="C29" s="710"/>
      <c r="D29" s="711"/>
      <c r="E29" s="1735"/>
      <c r="F29" s="1736"/>
      <c r="G29" s="1739"/>
      <c r="H29" s="1740"/>
      <c r="I29" s="712"/>
      <c r="J29" s="713"/>
      <c r="K29" s="714"/>
      <c r="L29" s="714"/>
      <c r="M29" s="714"/>
      <c r="N29" s="715"/>
      <c r="O29" s="715"/>
      <c r="P29" s="716">
        <f t="shared" si="0"/>
        <v>0</v>
      </c>
      <c r="Q29" s="717"/>
    </row>
    <row r="30" spans="1:24" ht="15" customHeight="1">
      <c r="A30" s="1182">
        <v>1</v>
      </c>
      <c r="B30" s="722"/>
      <c r="C30" s="710"/>
      <c r="D30" s="711"/>
      <c r="E30" s="1735"/>
      <c r="F30" s="1736"/>
      <c r="G30" s="1739"/>
      <c r="H30" s="1740"/>
      <c r="I30" s="712"/>
      <c r="J30" s="713"/>
      <c r="K30" s="714"/>
      <c r="L30" s="714"/>
      <c r="M30" s="714"/>
      <c r="N30" s="715"/>
      <c r="O30" s="715"/>
      <c r="P30" s="716">
        <f t="shared" si="0"/>
        <v>0</v>
      </c>
      <c r="Q30" s="717"/>
    </row>
    <row r="31" spans="1:24" ht="15" customHeight="1">
      <c r="A31" s="1182">
        <v>1</v>
      </c>
      <c r="B31" s="699"/>
      <c r="C31" s="734"/>
      <c r="D31" s="730"/>
      <c r="E31" s="1769"/>
      <c r="F31" s="1770"/>
      <c r="G31" s="1767"/>
      <c r="H31" s="1768"/>
      <c r="I31" s="735"/>
      <c r="J31" s="736"/>
      <c r="K31" s="737"/>
      <c r="L31" s="737"/>
      <c r="M31" s="737"/>
      <c r="N31" s="738"/>
      <c r="O31" s="738"/>
      <c r="P31" s="739">
        <f t="shared" si="0"/>
        <v>0</v>
      </c>
      <c r="Q31" s="740"/>
    </row>
    <row r="32" spans="1:24" ht="15" customHeight="1">
      <c r="B32" s="1755" t="s">
        <v>241</v>
      </c>
      <c r="C32" s="1756"/>
      <c r="D32" s="1756"/>
      <c r="E32" s="1756"/>
      <c r="F32" s="1756"/>
      <c r="G32" s="1737"/>
      <c r="H32" s="1738"/>
      <c r="I32" s="703"/>
      <c r="J32" s="704"/>
      <c r="K32" s="705"/>
      <c r="L32" s="705"/>
      <c r="M32" s="705"/>
      <c r="N32" s="706"/>
      <c r="O32" s="706"/>
      <c r="P32" s="707">
        <f t="shared" si="0"/>
        <v>0</v>
      </c>
      <c r="Q32" s="708"/>
    </row>
    <row r="33" spans="1:20" ht="15" customHeight="1">
      <c r="A33" s="1182">
        <v>1</v>
      </c>
      <c r="B33" s="709"/>
      <c r="C33" s="710"/>
      <c r="D33" s="711"/>
      <c r="E33" s="1735"/>
      <c r="F33" s="1736"/>
      <c r="G33" s="1739"/>
      <c r="H33" s="1740"/>
      <c r="I33" s="712"/>
      <c r="J33" s="713"/>
      <c r="K33" s="714"/>
      <c r="L33" s="714"/>
      <c r="M33" s="714"/>
      <c r="N33" s="715"/>
      <c r="O33" s="715"/>
      <c r="P33" s="716">
        <f t="shared" si="0"/>
        <v>0</v>
      </c>
      <c r="Q33" s="717"/>
    </row>
    <row r="34" spans="1:20" ht="15" customHeight="1">
      <c r="A34" s="1182">
        <v>1</v>
      </c>
      <c r="B34" s="722"/>
      <c r="C34" s="710"/>
      <c r="D34" s="711"/>
      <c r="E34" s="1735"/>
      <c r="F34" s="1736"/>
      <c r="G34" s="1739"/>
      <c r="H34" s="1740"/>
      <c r="I34" s="712"/>
      <c r="J34" s="713"/>
      <c r="K34" s="714"/>
      <c r="L34" s="714"/>
      <c r="M34" s="714"/>
      <c r="N34" s="715"/>
      <c r="O34" s="715"/>
      <c r="P34" s="716">
        <f t="shared" si="0"/>
        <v>0</v>
      </c>
      <c r="Q34" s="717"/>
    </row>
    <row r="35" spans="1:20" ht="15" customHeight="1">
      <c r="A35" s="1182">
        <v>1</v>
      </c>
      <c r="B35" s="722"/>
      <c r="C35" s="710"/>
      <c r="D35" s="711"/>
      <c r="E35" s="1735"/>
      <c r="F35" s="1736"/>
      <c r="G35" s="1739"/>
      <c r="H35" s="1740"/>
      <c r="I35" s="712"/>
      <c r="J35" s="713"/>
      <c r="K35" s="714"/>
      <c r="L35" s="714"/>
      <c r="M35" s="714"/>
      <c r="N35" s="715"/>
      <c r="O35" s="715"/>
      <c r="P35" s="716">
        <f t="shared" si="0"/>
        <v>0</v>
      </c>
      <c r="Q35" s="717"/>
    </row>
    <row r="36" spans="1:20" ht="15" customHeight="1">
      <c r="A36" s="1182">
        <v>1</v>
      </c>
      <c r="B36" s="722"/>
      <c r="C36" s="710"/>
      <c r="D36" s="711"/>
      <c r="E36" s="1735"/>
      <c r="F36" s="1736"/>
      <c r="G36" s="1739"/>
      <c r="H36" s="1740"/>
      <c r="I36" s="712"/>
      <c r="J36" s="713"/>
      <c r="K36" s="714"/>
      <c r="L36" s="714"/>
      <c r="M36" s="714"/>
      <c r="N36" s="715"/>
      <c r="O36" s="715"/>
      <c r="P36" s="716">
        <f t="shared" si="0"/>
        <v>0</v>
      </c>
      <c r="Q36" s="717"/>
    </row>
    <row r="37" spans="1:20" ht="15" customHeight="1" thickBot="1">
      <c r="A37" s="1182">
        <v>1</v>
      </c>
      <c r="B37" s="699"/>
      <c r="C37" s="734"/>
      <c r="D37" s="730"/>
      <c r="E37" s="1769"/>
      <c r="F37" s="1770"/>
      <c r="G37" s="1767"/>
      <c r="H37" s="1768"/>
      <c r="I37" s="735"/>
      <c r="J37" s="736"/>
      <c r="K37" s="737"/>
      <c r="L37" s="737"/>
      <c r="M37" s="737"/>
      <c r="N37" s="738"/>
      <c r="O37" s="738"/>
      <c r="P37" s="746">
        <f t="shared" si="0"/>
        <v>0</v>
      </c>
      <c r="Q37" s="747"/>
    </row>
    <row r="38" spans="1:20" ht="24" customHeight="1" thickTop="1" thickBot="1">
      <c r="B38" s="1753" t="s">
        <v>242</v>
      </c>
      <c r="C38" s="1754"/>
      <c r="D38" s="1754"/>
      <c r="E38" s="1754"/>
      <c r="F38" s="1754"/>
      <c r="G38" s="1765">
        <f>SUMIF($A$10:$A$37,"1",G10:G37)</f>
        <v>535600</v>
      </c>
      <c r="H38" s="1766"/>
      <c r="I38" s="748">
        <f t="shared" ref="I38:P38" si="1">SUMIF($A$10:$A$37,"1",I10:I37)</f>
        <v>99000</v>
      </c>
      <c r="J38" s="749">
        <f t="shared" si="1"/>
        <v>51600</v>
      </c>
      <c r="K38" s="750">
        <f t="shared" si="1"/>
        <v>0</v>
      </c>
      <c r="L38" s="750">
        <f t="shared" si="1"/>
        <v>44000</v>
      </c>
      <c r="M38" s="750">
        <f t="shared" si="1"/>
        <v>0</v>
      </c>
      <c r="N38" s="751">
        <f t="shared" si="1"/>
        <v>0</v>
      </c>
      <c r="O38" s="751">
        <f t="shared" si="1"/>
        <v>0</v>
      </c>
      <c r="P38" s="752">
        <f t="shared" si="1"/>
        <v>3400</v>
      </c>
      <c r="Q38" s="753" t="s">
        <v>243</v>
      </c>
    </row>
    <row r="39" spans="1:20" ht="37.5" customHeight="1" thickTop="1">
      <c r="B39" s="1762" t="s">
        <v>617</v>
      </c>
      <c r="C39" s="1762"/>
      <c r="D39" s="1762"/>
      <c r="E39" s="1762"/>
      <c r="F39" s="1762"/>
      <c r="G39" s="1762"/>
      <c r="H39" s="1762"/>
      <c r="I39" s="1762"/>
      <c r="J39" s="1762"/>
      <c r="K39" s="1762"/>
      <c r="L39" s="1762"/>
      <c r="M39" s="1762"/>
      <c r="N39" s="1762"/>
      <c r="O39" s="1762"/>
      <c r="P39" s="1762"/>
      <c r="Q39" s="1762"/>
      <c r="T39" s="690"/>
    </row>
    <row r="40" spans="1:20" ht="15" customHeight="1">
      <c r="B40" s="691"/>
      <c r="C40" s="691"/>
      <c r="D40" s="691"/>
      <c r="E40" s="691"/>
      <c r="F40" s="691"/>
      <c r="G40" s="691"/>
      <c r="H40" s="691"/>
      <c r="I40" s="691"/>
      <c r="J40" s="691"/>
      <c r="K40" s="691"/>
      <c r="L40" s="691"/>
      <c r="M40" s="691"/>
      <c r="N40" s="691"/>
      <c r="O40" s="691"/>
      <c r="T40" s="690"/>
    </row>
    <row r="41" spans="1:20" ht="14.25" customHeight="1">
      <c r="P41" s="404" t="s">
        <v>71</v>
      </c>
    </row>
    <row r="42" spans="1:20" ht="15" customHeight="1">
      <c r="B42" s="1674" t="s">
        <v>214</v>
      </c>
      <c r="C42" s="1763"/>
      <c r="D42" s="1632" t="s">
        <v>215</v>
      </c>
      <c r="E42" s="1674" t="s">
        <v>216</v>
      </c>
      <c r="F42" s="1763"/>
      <c r="G42" s="1674" t="s">
        <v>217</v>
      </c>
      <c r="H42" s="1763"/>
      <c r="I42" s="1631" t="str">
        <f>I7</f>
        <v>令和元年度
事業費</v>
      </c>
      <c r="J42" s="1632" t="s">
        <v>180</v>
      </c>
      <c r="K42" s="1632"/>
      <c r="L42" s="1632"/>
      <c r="M42" s="1632"/>
      <c r="N42" s="1632"/>
      <c r="O42" s="1632"/>
      <c r="P42" s="1632"/>
    </row>
    <row r="43" spans="1:20" ht="15" customHeight="1">
      <c r="B43" s="699"/>
      <c r="C43" s="381" t="s">
        <v>218</v>
      </c>
      <c r="D43" s="1630"/>
      <c r="E43" s="1675"/>
      <c r="F43" s="1752"/>
      <c r="G43" s="1675"/>
      <c r="H43" s="1752"/>
      <c r="I43" s="1631"/>
      <c r="J43" s="700" t="s">
        <v>219</v>
      </c>
      <c r="K43" s="701" t="s">
        <v>642</v>
      </c>
      <c r="L43" s="701" t="s">
        <v>220</v>
      </c>
      <c r="M43" s="701" t="s">
        <v>221</v>
      </c>
      <c r="N43" s="702" t="s">
        <v>222</v>
      </c>
      <c r="O43" s="702" t="s">
        <v>507</v>
      </c>
      <c r="P43" s="754" t="s">
        <v>125</v>
      </c>
    </row>
    <row r="44" spans="1:20" ht="15" customHeight="1">
      <c r="B44" s="1745" t="s">
        <v>645</v>
      </c>
      <c r="C44" s="1746"/>
      <c r="D44" s="1746"/>
      <c r="E44" s="1746"/>
      <c r="F44" s="1761"/>
      <c r="G44" s="1759"/>
      <c r="H44" s="1760"/>
      <c r="I44" s="703"/>
      <c r="J44" s="704"/>
      <c r="K44" s="705"/>
      <c r="L44" s="705"/>
      <c r="M44" s="705"/>
      <c r="N44" s="705"/>
      <c r="O44" s="705"/>
      <c r="P44" s="755">
        <f t="shared" ref="P44:P66" si="2">I44-SUM(J44:M44)-O44</f>
        <v>0</v>
      </c>
    </row>
    <row r="45" spans="1:20" ht="15" customHeight="1">
      <c r="A45" s="1182">
        <v>1</v>
      </c>
      <c r="B45" s="709"/>
      <c r="C45" s="710"/>
      <c r="D45" s="711"/>
      <c r="E45" s="1735"/>
      <c r="F45" s="1736"/>
      <c r="G45" s="1739"/>
      <c r="H45" s="1740"/>
      <c r="I45" s="712"/>
      <c r="J45" s="713"/>
      <c r="K45" s="714"/>
      <c r="L45" s="714"/>
      <c r="M45" s="714"/>
      <c r="N45" s="714"/>
      <c r="O45" s="714"/>
      <c r="P45" s="756">
        <f t="shared" si="2"/>
        <v>0</v>
      </c>
    </row>
    <row r="46" spans="1:20" ht="15" customHeight="1">
      <c r="A46" s="1182">
        <v>1</v>
      </c>
      <c r="B46" s="722"/>
      <c r="C46" s="710"/>
      <c r="D46" s="711"/>
      <c r="E46" s="1735"/>
      <c r="F46" s="1736"/>
      <c r="G46" s="1739"/>
      <c r="H46" s="1740"/>
      <c r="I46" s="712"/>
      <c r="J46" s="713"/>
      <c r="K46" s="714"/>
      <c r="L46" s="714"/>
      <c r="M46" s="714"/>
      <c r="N46" s="714"/>
      <c r="O46" s="714"/>
      <c r="P46" s="756">
        <f t="shared" si="2"/>
        <v>0</v>
      </c>
    </row>
    <row r="47" spans="1:20" ht="15" customHeight="1">
      <c r="A47" s="1182">
        <v>1</v>
      </c>
      <c r="B47" s="722"/>
      <c r="C47" s="710"/>
      <c r="D47" s="711"/>
      <c r="E47" s="1735"/>
      <c r="F47" s="1741"/>
      <c r="G47" s="1739"/>
      <c r="H47" s="1740"/>
      <c r="I47" s="712"/>
      <c r="J47" s="713"/>
      <c r="K47" s="714"/>
      <c r="L47" s="714"/>
      <c r="M47" s="714"/>
      <c r="N47" s="714"/>
      <c r="O47" s="714"/>
      <c r="P47" s="756">
        <f t="shared" si="2"/>
        <v>0</v>
      </c>
    </row>
    <row r="48" spans="1:20" ht="15" customHeight="1">
      <c r="A48" s="1182">
        <v>1</v>
      </c>
      <c r="B48" s="722"/>
      <c r="C48" s="710"/>
      <c r="D48" s="711"/>
      <c r="E48" s="1735"/>
      <c r="F48" s="1736"/>
      <c r="G48" s="1739"/>
      <c r="H48" s="1740"/>
      <c r="I48" s="712"/>
      <c r="J48" s="713"/>
      <c r="K48" s="714"/>
      <c r="L48" s="714"/>
      <c r="M48" s="714"/>
      <c r="N48" s="714"/>
      <c r="O48" s="714"/>
      <c r="P48" s="756">
        <f t="shared" si="2"/>
        <v>0</v>
      </c>
    </row>
    <row r="49" spans="1:16" ht="15" customHeight="1">
      <c r="A49" s="1182">
        <v>1</v>
      </c>
      <c r="B49" s="722"/>
      <c r="C49" s="710"/>
      <c r="D49" s="711"/>
      <c r="E49" s="1735"/>
      <c r="F49" s="1736"/>
      <c r="G49" s="1739"/>
      <c r="H49" s="1740"/>
      <c r="I49" s="712"/>
      <c r="J49" s="713"/>
      <c r="K49" s="714"/>
      <c r="L49" s="714"/>
      <c r="M49" s="714"/>
      <c r="N49" s="714"/>
      <c r="O49" s="714"/>
      <c r="P49" s="756">
        <f t="shared" si="2"/>
        <v>0</v>
      </c>
    </row>
    <row r="50" spans="1:16" ht="15" customHeight="1">
      <c r="A50" s="1182">
        <v>1</v>
      </c>
      <c r="B50" s="722"/>
      <c r="C50" s="710"/>
      <c r="D50" s="711"/>
      <c r="E50" s="1735"/>
      <c r="F50" s="1736"/>
      <c r="G50" s="1739"/>
      <c r="H50" s="1740"/>
      <c r="I50" s="712"/>
      <c r="J50" s="713"/>
      <c r="K50" s="714"/>
      <c r="L50" s="714"/>
      <c r="M50" s="714"/>
      <c r="N50" s="714"/>
      <c r="O50" s="714"/>
      <c r="P50" s="756">
        <f t="shared" si="2"/>
        <v>0</v>
      </c>
    </row>
    <row r="51" spans="1:16" ht="15" customHeight="1">
      <c r="A51" s="1182">
        <v>1</v>
      </c>
      <c r="B51" s="699"/>
      <c r="C51" s="757"/>
      <c r="D51" s="758"/>
      <c r="E51" s="1675"/>
      <c r="F51" s="1742"/>
      <c r="G51" s="1743"/>
      <c r="H51" s="1744"/>
      <c r="I51" s="759"/>
      <c r="J51" s="760"/>
      <c r="K51" s="761"/>
      <c r="L51" s="761"/>
      <c r="M51" s="761"/>
      <c r="N51" s="761"/>
      <c r="O51" s="761"/>
      <c r="P51" s="762">
        <f t="shared" si="2"/>
        <v>0</v>
      </c>
    </row>
    <row r="52" spans="1:16" ht="15" customHeight="1">
      <c r="B52" s="1745" t="s">
        <v>244</v>
      </c>
      <c r="C52" s="1746"/>
      <c r="D52" s="1746"/>
      <c r="E52" s="1746"/>
      <c r="F52" s="1746"/>
      <c r="G52" s="1759"/>
      <c r="H52" s="1760"/>
      <c r="I52" s="703"/>
      <c r="J52" s="704"/>
      <c r="K52" s="705"/>
      <c r="L52" s="705"/>
      <c r="M52" s="705"/>
      <c r="N52" s="705"/>
      <c r="O52" s="705"/>
      <c r="P52" s="755">
        <f t="shared" si="2"/>
        <v>0</v>
      </c>
    </row>
    <row r="53" spans="1:16" ht="15" customHeight="1">
      <c r="A53" s="1182">
        <v>1</v>
      </c>
      <c r="B53" s="709"/>
      <c r="C53" s="710"/>
      <c r="D53" s="711"/>
      <c r="E53" s="1735"/>
      <c r="F53" s="1736"/>
      <c r="G53" s="1739"/>
      <c r="H53" s="1740"/>
      <c r="I53" s="712"/>
      <c r="J53" s="713"/>
      <c r="K53" s="714"/>
      <c r="L53" s="714"/>
      <c r="M53" s="714"/>
      <c r="N53" s="714"/>
      <c r="O53" s="714"/>
      <c r="P53" s="756">
        <f t="shared" si="2"/>
        <v>0</v>
      </c>
    </row>
    <row r="54" spans="1:16" ht="15" customHeight="1">
      <c r="A54" s="1182">
        <v>1</v>
      </c>
      <c r="B54" s="722"/>
      <c r="C54" s="710"/>
      <c r="D54" s="711"/>
      <c r="E54" s="1735"/>
      <c r="F54" s="1736"/>
      <c r="G54" s="1739"/>
      <c r="H54" s="1740"/>
      <c r="I54" s="712"/>
      <c r="J54" s="713"/>
      <c r="K54" s="714"/>
      <c r="L54" s="714"/>
      <c r="M54" s="714"/>
      <c r="N54" s="714"/>
      <c r="O54" s="714"/>
      <c r="P54" s="756">
        <f t="shared" si="2"/>
        <v>0</v>
      </c>
    </row>
    <row r="55" spans="1:16" ht="15" customHeight="1">
      <c r="A55" s="1182">
        <v>1</v>
      </c>
      <c r="B55" s="722"/>
      <c r="C55" s="710"/>
      <c r="D55" s="711"/>
      <c r="E55" s="1735"/>
      <c r="F55" s="1741"/>
      <c r="G55" s="1739"/>
      <c r="H55" s="1740"/>
      <c r="I55" s="712"/>
      <c r="J55" s="713"/>
      <c r="K55" s="714"/>
      <c r="L55" s="714"/>
      <c r="M55" s="714"/>
      <c r="N55" s="714"/>
      <c r="O55" s="714"/>
      <c r="P55" s="756">
        <f t="shared" si="2"/>
        <v>0</v>
      </c>
    </row>
    <row r="56" spans="1:16" ht="15" customHeight="1">
      <c r="A56" s="1182">
        <v>1</v>
      </c>
      <c r="B56" s="722"/>
      <c r="C56" s="710"/>
      <c r="D56" s="711"/>
      <c r="E56" s="1735"/>
      <c r="F56" s="1736"/>
      <c r="G56" s="1739"/>
      <c r="H56" s="1740"/>
      <c r="I56" s="712"/>
      <c r="J56" s="713"/>
      <c r="K56" s="714"/>
      <c r="L56" s="714"/>
      <c r="M56" s="714"/>
      <c r="N56" s="714"/>
      <c r="O56" s="714"/>
      <c r="P56" s="756">
        <f t="shared" si="2"/>
        <v>0</v>
      </c>
    </row>
    <row r="57" spans="1:16" ht="15" customHeight="1">
      <c r="A57" s="1182">
        <v>1</v>
      </c>
      <c r="B57" s="722"/>
      <c r="C57" s="710"/>
      <c r="D57" s="711"/>
      <c r="E57" s="1735"/>
      <c r="F57" s="1741"/>
      <c r="G57" s="1739"/>
      <c r="H57" s="1740"/>
      <c r="I57" s="712"/>
      <c r="J57" s="713"/>
      <c r="K57" s="714"/>
      <c r="L57" s="714"/>
      <c r="M57" s="714"/>
      <c r="N57" s="714"/>
      <c r="O57" s="714"/>
      <c r="P57" s="756">
        <f t="shared" si="2"/>
        <v>0</v>
      </c>
    </row>
    <row r="58" spans="1:16" ht="15" customHeight="1">
      <c r="A58" s="1182">
        <v>1</v>
      </c>
      <c r="B58" s="722"/>
      <c r="C58" s="710"/>
      <c r="D58" s="711"/>
      <c r="E58" s="1735"/>
      <c r="F58" s="1736"/>
      <c r="G58" s="1739"/>
      <c r="H58" s="1740"/>
      <c r="I58" s="712"/>
      <c r="J58" s="713"/>
      <c r="K58" s="714"/>
      <c r="L58" s="714"/>
      <c r="M58" s="714"/>
      <c r="N58" s="714"/>
      <c r="O58" s="714"/>
      <c r="P58" s="756">
        <f t="shared" si="2"/>
        <v>0</v>
      </c>
    </row>
    <row r="59" spans="1:16" ht="15" customHeight="1">
      <c r="A59" s="1182">
        <v>1</v>
      </c>
      <c r="B59" s="699"/>
      <c r="C59" s="757"/>
      <c r="D59" s="758"/>
      <c r="E59" s="1675"/>
      <c r="F59" s="1742"/>
      <c r="G59" s="1743"/>
      <c r="H59" s="1744"/>
      <c r="I59" s="759"/>
      <c r="J59" s="760"/>
      <c r="K59" s="761"/>
      <c r="L59" s="761"/>
      <c r="M59" s="761"/>
      <c r="N59" s="761"/>
      <c r="O59" s="761"/>
      <c r="P59" s="762">
        <f t="shared" si="2"/>
        <v>0</v>
      </c>
    </row>
    <row r="60" spans="1:16" ht="15" customHeight="1">
      <c r="B60" s="1755" t="s">
        <v>638</v>
      </c>
      <c r="C60" s="1756"/>
      <c r="D60" s="1756"/>
      <c r="E60" s="1756"/>
      <c r="F60" s="1756"/>
      <c r="G60" s="1737"/>
      <c r="H60" s="1738"/>
      <c r="I60" s="703"/>
      <c r="J60" s="704"/>
      <c r="K60" s="705"/>
      <c r="L60" s="705"/>
      <c r="M60" s="705"/>
      <c r="N60" s="705"/>
      <c r="O60" s="705"/>
      <c r="P60" s="755">
        <f t="shared" si="2"/>
        <v>0</v>
      </c>
    </row>
    <row r="61" spans="1:16" ht="15" customHeight="1">
      <c r="A61" s="1182">
        <v>1</v>
      </c>
      <c r="B61" s="709"/>
      <c r="C61" s="710"/>
      <c r="D61" s="711"/>
      <c r="E61" s="1735"/>
      <c r="F61" s="1736"/>
      <c r="G61" s="1739"/>
      <c r="H61" s="1740"/>
      <c r="I61" s="712"/>
      <c r="J61" s="713"/>
      <c r="K61" s="714"/>
      <c r="L61" s="714"/>
      <c r="M61" s="714"/>
      <c r="N61" s="714"/>
      <c r="O61" s="714"/>
      <c r="P61" s="756">
        <f t="shared" si="2"/>
        <v>0</v>
      </c>
    </row>
    <row r="62" spans="1:16" ht="15" customHeight="1">
      <c r="A62" s="1182">
        <v>1</v>
      </c>
      <c r="B62" s="722"/>
      <c r="C62" s="710"/>
      <c r="D62" s="711"/>
      <c r="E62" s="1735"/>
      <c r="F62" s="1736"/>
      <c r="G62" s="1739"/>
      <c r="H62" s="1740"/>
      <c r="I62" s="712"/>
      <c r="J62" s="713"/>
      <c r="K62" s="714"/>
      <c r="L62" s="714"/>
      <c r="M62" s="714"/>
      <c r="N62" s="714"/>
      <c r="O62" s="714"/>
      <c r="P62" s="756">
        <f t="shared" si="2"/>
        <v>0</v>
      </c>
    </row>
    <row r="63" spans="1:16" ht="15" customHeight="1">
      <c r="A63" s="1182">
        <v>1</v>
      </c>
      <c r="B63" s="722"/>
      <c r="C63" s="710"/>
      <c r="D63" s="711"/>
      <c r="E63" s="1735"/>
      <c r="F63" s="1736"/>
      <c r="G63" s="1739"/>
      <c r="H63" s="1740"/>
      <c r="I63" s="712"/>
      <c r="J63" s="713"/>
      <c r="K63" s="714"/>
      <c r="L63" s="714"/>
      <c r="M63" s="714"/>
      <c r="N63" s="714"/>
      <c r="O63" s="714"/>
      <c r="P63" s="756">
        <f t="shared" si="2"/>
        <v>0</v>
      </c>
    </row>
    <row r="64" spans="1:16" ht="15" customHeight="1">
      <c r="A64" s="1182">
        <v>1</v>
      </c>
      <c r="B64" s="722"/>
      <c r="C64" s="710"/>
      <c r="D64" s="711"/>
      <c r="E64" s="1735"/>
      <c r="F64" s="1736"/>
      <c r="G64" s="1739"/>
      <c r="H64" s="1740"/>
      <c r="I64" s="712"/>
      <c r="J64" s="713"/>
      <c r="K64" s="714"/>
      <c r="L64" s="714"/>
      <c r="M64" s="714"/>
      <c r="N64" s="714"/>
      <c r="O64" s="714"/>
      <c r="P64" s="756">
        <f t="shared" si="2"/>
        <v>0</v>
      </c>
    </row>
    <row r="65" spans="1:24" ht="15" customHeight="1">
      <c r="A65" s="1182">
        <v>1</v>
      </c>
      <c r="B65" s="722"/>
      <c r="C65" s="710"/>
      <c r="D65" s="711"/>
      <c r="E65" s="1735"/>
      <c r="F65" s="1736"/>
      <c r="G65" s="1739"/>
      <c r="H65" s="1740"/>
      <c r="I65" s="712"/>
      <c r="J65" s="713"/>
      <c r="K65" s="714"/>
      <c r="L65" s="714"/>
      <c r="M65" s="714"/>
      <c r="N65" s="714"/>
      <c r="O65" s="714"/>
      <c r="P65" s="756">
        <f t="shared" si="2"/>
        <v>0</v>
      </c>
    </row>
    <row r="66" spans="1:24" ht="15" customHeight="1">
      <c r="A66" s="1182">
        <v>1</v>
      </c>
      <c r="B66" s="699"/>
      <c r="C66" s="757"/>
      <c r="D66" s="758"/>
      <c r="E66" s="1675"/>
      <c r="F66" s="1752"/>
      <c r="G66" s="1743"/>
      <c r="H66" s="1744"/>
      <c r="I66" s="759"/>
      <c r="J66" s="760"/>
      <c r="K66" s="761"/>
      <c r="L66" s="761"/>
      <c r="M66" s="761"/>
      <c r="N66" s="761"/>
      <c r="O66" s="761"/>
      <c r="P66" s="762">
        <f t="shared" si="2"/>
        <v>0</v>
      </c>
    </row>
    <row r="67" spans="1:24" ht="24" customHeight="1">
      <c r="B67" s="1753" t="s">
        <v>242</v>
      </c>
      <c r="C67" s="1754"/>
      <c r="D67" s="1754"/>
      <c r="E67" s="1754"/>
      <c r="F67" s="1754"/>
      <c r="G67" s="1757">
        <f>SUMIF($A$45:$A$66,"1",G45:G66)</f>
        <v>0</v>
      </c>
      <c r="H67" s="1758"/>
      <c r="I67" s="1123">
        <f t="shared" ref="I67:P67" si="3">SUMIF($A$45:$A$66,"1",I45:I66)</f>
        <v>0</v>
      </c>
      <c r="J67" s="1124">
        <f t="shared" si="3"/>
        <v>0</v>
      </c>
      <c r="K67" s="1125">
        <f t="shared" si="3"/>
        <v>0</v>
      </c>
      <c r="L67" s="1125">
        <f t="shared" si="3"/>
        <v>0</v>
      </c>
      <c r="M67" s="1125">
        <f t="shared" si="3"/>
        <v>0</v>
      </c>
      <c r="N67" s="1125">
        <f t="shared" si="3"/>
        <v>0</v>
      </c>
      <c r="O67" s="1125">
        <f t="shared" si="3"/>
        <v>0</v>
      </c>
      <c r="P67" s="1126">
        <f t="shared" si="3"/>
        <v>0</v>
      </c>
    </row>
    <row r="68" spans="1:24" ht="24" customHeight="1" thickBot="1">
      <c r="B68" s="1747" t="s">
        <v>245</v>
      </c>
      <c r="C68" s="1748"/>
      <c r="D68" s="1748"/>
      <c r="E68" s="1748"/>
      <c r="F68" s="1749"/>
      <c r="G68" s="1750">
        <f>SUM(G38+G67)</f>
        <v>535600</v>
      </c>
      <c r="H68" s="1751"/>
      <c r="I68" s="1127">
        <f t="shared" ref="I68:P68" si="4">SUM(I38+I67)</f>
        <v>99000</v>
      </c>
      <c r="J68" s="1128">
        <f t="shared" si="4"/>
        <v>51600</v>
      </c>
      <c r="K68" s="1129">
        <f t="shared" si="4"/>
        <v>0</v>
      </c>
      <c r="L68" s="1129">
        <f t="shared" si="4"/>
        <v>44000</v>
      </c>
      <c r="M68" s="1129">
        <f t="shared" si="4"/>
        <v>0</v>
      </c>
      <c r="N68" s="1129">
        <f t="shared" si="4"/>
        <v>0</v>
      </c>
      <c r="O68" s="1129">
        <f t="shared" si="4"/>
        <v>0</v>
      </c>
      <c r="P68" s="1126">
        <f t="shared" si="4"/>
        <v>3400</v>
      </c>
    </row>
    <row r="69" spans="1:24" ht="18.75" customHeight="1" thickBot="1">
      <c r="B69" s="1780" t="s">
        <v>751</v>
      </c>
      <c r="C69" s="1780"/>
      <c r="D69" s="1780"/>
      <c r="E69" s="1780"/>
      <c r="F69" s="692"/>
      <c r="P69" s="1666" t="s">
        <v>113</v>
      </c>
      <c r="Q69" s="1668"/>
    </row>
    <row r="70" spans="1:24" ht="9.75" customHeight="1">
      <c r="B70" s="691"/>
      <c r="C70" s="691"/>
      <c r="D70" s="691"/>
      <c r="E70" s="691"/>
      <c r="F70" s="692"/>
      <c r="Q70" s="693"/>
    </row>
    <row r="71" spans="1:24" ht="24" customHeight="1" thickBot="1">
      <c r="B71" s="1762" t="s">
        <v>609</v>
      </c>
      <c r="C71" s="1762"/>
      <c r="D71" s="1762"/>
      <c r="E71" s="1762"/>
      <c r="F71" s="1762"/>
      <c r="G71" s="1762"/>
      <c r="H71" s="1762"/>
      <c r="I71" s="1762"/>
      <c r="J71" s="1762"/>
      <c r="K71" s="1762"/>
      <c r="L71" s="1762"/>
    </row>
    <row r="72" spans="1:24" ht="15" customHeight="1" thickTop="1">
      <c r="B72" s="694"/>
      <c r="C72" s="694"/>
      <c r="D72" s="1773" t="s">
        <v>607</v>
      </c>
      <c r="E72" s="1774">
        <f>○推計１!F65</f>
        <v>1717152</v>
      </c>
      <c r="F72" s="1776" t="s">
        <v>544</v>
      </c>
      <c r="G72" s="1779">
        <f>○推計２!F42</f>
        <v>1385707</v>
      </c>
      <c r="H72" s="1772" t="s">
        <v>211</v>
      </c>
      <c r="I72" s="696" t="s">
        <v>212</v>
      </c>
    </row>
    <row r="73" spans="1:24" ht="15" customHeight="1" thickBot="1">
      <c r="C73" s="695"/>
      <c r="D73" s="1773"/>
      <c r="E73" s="1775"/>
      <c r="F73" s="1776"/>
      <c r="G73" s="1775"/>
      <c r="H73" s="1772"/>
      <c r="I73" s="763">
        <f>E72-G72</f>
        <v>331445</v>
      </c>
      <c r="J73" s="698" t="s">
        <v>213</v>
      </c>
    </row>
    <row r="74" spans="1:24" ht="15" customHeight="1" thickTop="1">
      <c r="P74" s="1669" t="s">
        <v>71</v>
      </c>
      <c r="Q74" s="1669"/>
    </row>
    <row r="75" spans="1:24" ht="15" customHeight="1" thickBot="1">
      <c r="B75" s="1674" t="s">
        <v>214</v>
      </c>
      <c r="C75" s="1763"/>
      <c r="D75" s="1632" t="s">
        <v>215</v>
      </c>
      <c r="E75" s="1674" t="s">
        <v>216</v>
      </c>
      <c r="F75" s="1763"/>
      <c r="G75" s="1674" t="s">
        <v>217</v>
      </c>
      <c r="H75" s="1763"/>
      <c r="I75" s="1631" t="s">
        <v>824</v>
      </c>
      <c r="J75" s="1632" t="s">
        <v>180</v>
      </c>
      <c r="K75" s="1632"/>
      <c r="L75" s="1632"/>
      <c r="M75" s="1632"/>
      <c r="N75" s="1632"/>
      <c r="O75" s="1632"/>
      <c r="P75" s="1632"/>
      <c r="Q75" s="1632"/>
    </row>
    <row r="76" spans="1:24" ht="15" customHeight="1">
      <c r="B76" s="699"/>
      <c r="C76" s="381" t="s">
        <v>218</v>
      </c>
      <c r="D76" s="1630"/>
      <c r="E76" s="1675"/>
      <c r="F76" s="1752"/>
      <c r="G76" s="1675"/>
      <c r="H76" s="1752"/>
      <c r="I76" s="1631"/>
      <c r="J76" s="700" t="s">
        <v>219</v>
      </c>
      <c r="K76" s="701" t="s">
        <v>642</v>
      </c>
      <c r="L76" s="701" t="s">
        <v>220</v>
      </c>
      <c r="M76" s="701" t="s">
        <v>221</v>
      </c>
      <c r="N76" s="702" t="s">
        <v>222</v>
      </c>
      <c r="O76" s="702" t="s">
        <v>507</v>
      </c>
      <c r="P76" s="1777" t="s">
        <v>125</v>
      </c>
      <c r="Q76" s="1778"/>
    </row>
    <row r="77" spans="1:24" ht="15" customHeight="1">
      <c r="B77" s="1745" t="s">
        <v>645</v>
      </c>
      <c r="C77" s="1746"/>
      <c r="D77" s="1746"/>
      <c r="E77" s="1746"/>
      <c r="F77" s="1761"/>
      <c r="G77" s="1783"/>
      <c r="H77" s="1784"/>
      <c r="I77" s="703"/>
      <c r="J77" s="704"/>
      <c r="K77" s="705"/>
      <c r="L77" s="705"/>
      <c r="M77" s="705"/>
      <c r="N77" s="706"/>
      <c r="O77" s="706"/>
      <c r="P77" s="707">
        <f>I77-SUM(J77:M77)-O77</f>
        <v>0</v>
      </c>
      <c r="Q77" s="708"/>
      <c r="S77" s="372" t="s">
        <v>223</v>
      </c>
      <c r="U77" s="372"/>
      <c r="V77" s="372" t="s">
        <v>224</v>
      </c>
      <c r="W77" s="372"/>
    </row>
    <row r="78" spans="1:24" ht="15" customHeight="1">
      <c r="A78" s="1182">
        <v>1</v>
      </c>
      <c r="B78" s="709"/>
      <c r="C78" s="1265" t="s">
        <v>821</v>
      </c>
      <c r="D78" s="711"/>
      <c r="E78" s="1735" t="s">
        <v>835</v>
      </c>
      <c r="F78" s="1736"/>
      <c r="G78" s="1739">
        <v>464600</v>
      </c>
      <c r="H78" s="1740"/>
      <c r="I78" s="712">
        <v>96000</v>
      </c>
      <c r="J78" s="713">
        <v>56100</v>
      </c>
      <c r="K78" s="714"/>
      <c r="L78" s="714">
        <v>39000</v>
      </c>
      <c r="M78" s="714"/>
      <c r="N78" s="715"/>
      <c r="O78" s="715"/>
      <c r="P78" s="716">
        <f t="shared" ref="P78:P108" si="5">I78-SUM(J78:M78)-O78</f>
        <v>900</v>
      </c>
      <c r="Q78" s="717"/>
      <c r="S78" s="718" t="s">
        <v>225</v>
      </c>
      <c r="T78" s="719"/>
      <c r="U78" s="720">
        <f>K109</f>
        <v>0</v>
      </c>
      <c r="V78" s="718" t="s">
        <v>205</v>
      </c>
      <c r="W78" s="719"/>
      <c r="X78" s="723"/>
    </row>
    <row r="79" spans="1:24" ht="15" customHeight="1">
      <c r="A79" s="1182">
        <v>1</v>
      </c>
      <c r="B79" s="722"/>
      <c r="C79" s="710" t="s">
        <v>829</v>
      </c>
      <c r="D79" s="711"/>
      <c r="E79" s="1735" t="s">
        <v>830</v>
      </c>
      <c r="F79" s="1736"/>
      <c r="G79" s="1739">
        <v>15500</v>
      </c>
      <c r="H79" s="1740"/>
      <c r="I79" s="712">
        <v>5500</v>
      </c>
      <c r="J79" s="713">
        <v>2700</v>
      </c>
      <c r="K79" s="714"/>
      <c r="L79" s="714">
        <v>2500</v>
      </c>
      <c r="M79" s="714"/>
      <c r="N79" s="715"/>
      <c r="O79" s="715"/>
      <c r="P79" s="716">
        <f t="shared" si="5"/>
        <v>300</v>
      </c>
      <c r="Q79" s="717"/>
      <c r="S79" s="432" t="s">
        <v>226</v>
      </c>
      <c r="T79" s="426"/>
      <c r="U79" s="723"/>
      <c r="V79" s="718" t="s">
        <v>207</v>
      </c>
      <c r="W79" s="719"/>
      <c r="X79" s="723"/>
    </row>
    <row r="80" spans="1:24" ht="15" customHeight="1">
      <c r="A80" s="1182">
        <v>1</v>
      </c>
      <c r="B80" s="722"/>
      <c r="C80" s="710"/>
      <c r="D80" s="711"/>
      <c r="E80" s="1735"/>
      <c r="F80" s="1736"/>
      <c r="G80" s="1739"/>
      <c r="H80" s="1740"/>
      <c r="I80" s="712"/>
      <c r="J80" s="713"/>
      <c r="K80" s="714"/>
      <c r="L80" s="714"/>
      <c r="M80" s="714"/>
      <c r="N80" s="715"/>
      <c r="O80" s="715"/>
      <c r="P80" s="716">
        <f t="shared" si="5"/>
        <v>0</v>
      </c>
      <c r="Q80" s="717"/>
      <c r="S80" s="724" t="s">
        <v>227</v>
      </c>
      <c r="T80" s="419"/>
      <c r="U80" s="725">
        <f>J109</f>
        <v>102600</v>
      </c>
      <c r="V80" s="718" t="s">
        <v>209</v>
      </c>
      <c r="W80" s="719"/>
      <c r="X80" s="720"/>
    </row>
    <row r="81" spans="1:24" ht="15" customHeight="1">
      <c r="A81" s="1182">
        <v>1</v>
      </c>
      <c r="B81" s="722"/>
      <c r="C81" s="710"/>
      <c r="D81" s="711"/>
      <c r="E81" s="1735"/>
      <c r="F81" s="1736"/>
      <c r="G81" s="1739"/>
      <c r="H81" s="1740"/>
      <c r="I81" s="712"/>
      <c r="J81" s="713"/>
      <c r="K81" s="714"/>
      <c r="L81" s="714"/>
      <c r="M81" s="714"/>
      <c r="N81" s="715"/>
      <c r="O81" s="715"/>
      <c r="P81" s="716">
        <f t="shared" si="5"/>
        <v>0</v>
      </c>
      <c r="Q81" s="717"/>
      <c r="S81" s="432"/>
      <c r="T81" s="726" t="s">
        <v>149</v>
      </c>
      <c r="U81" s="711"/>
      <c r="V81" s="724" t="s">
        <v>228</v>
      </c>
      <c r="W81" s="419"/>
      <c r="X81" s="725">
        <v>299900</v>
      </c>
    </row>
    <row r="82" spans="1:24" ht="15" customHeight="1">
      <c r="A82" s="1182">
        <v>1</v>
      </c>
      <c r="B82" s="722"/>
      <c r="C82" s="710"/>
      <c r="D82" s="711"/>
      <c r="E82" s="1735"/>
      <c r="F82" s="1736"/>
      <c r="G82" s="1739"/>
      <c r="H82" s="1740"/>
      <c r="I82" s="712"/>
      <c r="J82" s="713"/>
      <c r="K82" s="714"/>
      <c r="L82" s="714"/>
      <c r="M82" s="714"/>
      <c r="N82" s="715"/>
      <c r="O82" s="715"/>
      <c r="P82" s="716">
        <f t="shared" si="5"/>
        <v>0</v>
      </c>
      <c r="Q82" s="717"/>
      <c r="S82" s="728"/>
      <c r="T82" s="729" t="s">
        <v>151</v>
      </c>
      <c r="U82" s="730"/>
      <c r="V82" s="432"/>
      <c r="W82" s="726" t="s">
        <v>229</v>
      </c>
      <c r="X82" s="731">
        <v>207500</v>
      </c>
    </row>
    <row r="83" spans="1:24" ht="15" customHeight="1">
      <c r="A83" s="1182">
        <v>1</v>
      </c>
      <c r="B83" s="722"/>
      <c r="C83" s="710"/>
      <c r="D83" s="711"/>
      <c r="E83" s="1735"/>
      <c r="F83" s="1736"/>
      <c r="G83" s="1739"/>
      <c r="H83" s="1740"/>
      <c r="I83" s="712"/>
      <c r="J83" s="713"/>
      <c r="K83" s="714"/>
      <c r="L83" s="714"/>
      <c r="M83" s="714"/>
      <c r="N83" s="715"/>
      <c r="O83" s="715"/>
      <c r="P83" s="716">
        <f t="shared" si="5"/>
        <v>0</v>
      </c>
      <c r="Q83" s="717"/>
      <c r="S83" s="432" t="s">
        <v>230</v>
      </c>
      <c r="T83" s="426"/>
      <c r="U83" s="732"/>
      <c r="V83" s="728"/>
      <c r="W83" s="729" t="s">
        <v>231</v>
      </c>
      <c r="X83" s="733">
        <v>92400</v>
      </c>
    </row>
    <row r="84" spans="1:24" ht="15" customHeight="1">
      <c r="A84" s="1182">
        <v>1</v>
      </c>
      <c r="B84" s="699"/>
      <c r="C84" s="734"/>
      <c r="D84" s="730"/>
      <c r="E84" s="1769"/>
      <c r="F84" s="1770"/>
      <c r="G84" s="1767"/>
      <c r="H84" s="1768"/>
      <c r="I84" s="735"/>
      <c r="J84" s="736"/>
      <c r="K84" s="737"/>
      <c r="L84" s="737"/>
      <c r="M84" s="737"/>
      <c r="N84" s="738"/>
      <c r="O84" s="738"/>
      <c r="P84" s="739">
        <f t="shared" si="5"/>
        <v>0</v>
      </c>
      <c r="Q84" s="740"/>
      <c r="S84" s="718" t="s">
        <v>232</v>
      </c>
      <c r="T84" s="719"/>
      <c r="U84" s="720">
        <f>M109</f>
        <v>0</v>
      </c>
      <c r="V84" s="724" t="s">
        <v>233</v>
      </c>
      <c r="W84" s="419"/>
      <c r="X84" s="764"/>
    </row>
    <row r="85" spans="1:24" ht="15" customHeight="1">
      <c r="B85" s="1745" t="s">
        <v>234</v>
      </c>
      <c r="C85" s="1746"/>
      <c r="D85" s="1746"/>
      <c r="E85" s="1746"/>
      <c r="F85" s="1746"/>
      <c r="G85" s="1783"/>
      <c r="H85" s="1784"/>
      <c r="I85" s="703"/>
      <c r="J85" s="704"/>
      <c r="K85" s="705"/>
      <c r="L85" s="705"/>
      <c r="M85" s="705"/>
      <c r="N85" s="706"/>
      <c r="O85" s="706"/>
      <c r="P85" s="707">
        <f t="shared" si="5"/>
        <v>0</v>
      </c>
      <c r="Q85" s="708"/>
      <c r="S85" s="432" t="s">
        <v>235</v>
      </c>
      <c r="T85" s="426"/>
      <c r="U85" s="732"/>
      <c r="V85" s="432"/>
      <c r="W85" s="726" t="s">
        <v>229</v>
      </c>
      <c r="X85" s="711"/>
    </row>
    <row r="86" spans="1:24" ht="15" customHeight="1">
      <c r="A86" s="1182">
        <v>1</v>
      </c>
      <c r="B86" s="741"/>
      <c r="C86" s="1265" t="s">
        <v>816</v>
      </c>
      <c r="D86" s="711"/>
      <c r="E86" s="1735" t="s">
        <v>818</v>
      </c>
      <c r="F86" s="1736"/>
      <c r="G86" s="1739">
        <v>48000</v>
      </c>
      <c r="H86" s="1740"/>
      <c r="I86" s="712">
        <v>2400</v>
      </c>
      <c r="J86" s="713"/>
      <c r="K86" s="714"/>
      <c r="L86" s="714"/>
      <c r="M86" s="714"/>
      <c r="N86" s="715"/>
      <c r="O86" s="715"/>
      <c r="P86" s="716">
        <f t="shared" si="5"/>
        <v>2400</v>
      </c>
      <c r="Q86" s="717"/>
      <c r="S86" s="724" t="s">
        <v>236</v>
      </c>
      <c r="T86" s="419"/>
      <c r="U86" s="725">
        <f>L109</f>
        <v>116300</v>
      </c>
      <c r="V86" s="728"/>
      <c r="W86" s="729" t="s">
        <v>231</v>
      </c>
      <c r="X86" s="730"/>
    </row>
    <row r="87" spans="1:24" ht="15" customHeight="1">
      <c r="A87" s="1182">
        <v>1</v>
      </c>
      <c r="B87" s="741"/>
      <c r="C87" s="710"/>
      <c r="D87" s="711"/>
      <c r="E87" s="1735"/>
      <c r="F87" s="1736"/>
      <c r="G87" s="1739"/>
      <c r="H87" s="1740"/>
      <c r="I87" s="712"/>
      <c r="J87" s="713"/>
      <c r="K87" s="714"/>
      <c r="L87" s="714"/>
      <c r="M87" s="714"/>
      <c r="N87" s="715"/>
      <c r="O87" s="715"/>
      <c r="P87" s="716">
        <f t="shared" si="5"/>
        <v>0</v>
      </c>
      <c r="Q87" s="717"/>
      <c r="S87" s="432"/>
      <c r="T87" s="726" t="s">
        <v>682</v>
      </c>
      <c r="U87" s="711"/>
      <c r="V87" s="724" t="s">
        <v>237</v>
      </c>
      <c r="W87" s="419"/>
      <c r="X87" s="764"/>
    </row>
    <row r="88" spans="1:24" ht="15" customHeight="1">
      <c r="A88" s="1182">
        <v>1</v>
      </c>
      <c r="B88" s="741"/>
      <c r="C88" s="710"/>
      <c r="D88" s="711"/>
      <c r="E88" s="1735"/>
      <c r="F88" s="1736"/>
      <c r="G88" s="1739"/>
      <c r="H88" s="1740"/>
      <c r="I88" s="712"/>
      <c r="J88" s="713"/>
      <c r="K88" s="714"/>
      <c r="L88" s="714"/>
      <c r="M88" s="714"/>
      <c r="N88" s="715"/>
      <c r="O88" s="715"/>
      <c r="P88" s="716">
        <f t="shared" si="5"/>
        <v>0</v>
      </c>
      <c r="Q88" s="717"/>
      <c r="S88" s="432"/>
      <c r="T88" s="726" t="s">
        <v>535</v>
      </c>
      <c r="U88" s="711"/>
      <c r="V88" s="432"/>
      <c r="W88" s="726" t="s">
        <v>229</v>
      </c>
      <c r="X88" s="711"/>
    </row>
    <row r="89" spans="1:24" ht="15" customHeight="1">
      <c r="A89" s="1182">
        <v>1</v>
      </c>
      <c r="B89" s="722"/>
      <c r="C89" s="710"/>
      <c r="D89" s="711"/>
      <c r="E89" s="1735"/>
      <c r="F89" s="1736"/>
      <c r="G89" s="1739"/>
      <c r="H89" s="1740"/>
      <c r="I89" s="712"/>
      <c r="J89" s="713"/>
      <c r="K89" s="714"/>
      <c r="L89" s="714"/>
      <c r="M89" s="714"/>
      <c r="N89" s="715"/>
      <c r="O89" s="715"/>
      <c r="P89" s="716">
        <f t="shared" si="5"/>
        <v>0</v>
      </c>
      <c r="Q89" s="717"/>
      <c r="S89" s="432"/>
      <c r="T89" s="726" t="s">
        <v>536</v>
      </c>
      <c r="U89" s="711"/>
      <c r="V89" s="728"/>
      <c r="W89" s="729" t="s">
        <v>231</v>
      </c>
      <c r="X89" s="730"/>
    </row>
    <row r="90" spans="1:24" ht="15" customHeight="1">
      <c r="A90" s="1182">
        <v>1</v>
      </c>
      <c r="B90" s="722"/>
      <c r="C90" s="710"/>
      <c r="D90" s="711"/>
      <c r="E90" s="1735"/>
      <c r="F90" s="1736"/>
      <c r="G90" s="1739"/>
      <c r="H90" s="1740"/>
      <c r="I90" s="712"/>
      <c r="J90" s="713"/>
      <c r="K90" s="714"/>
      <c r="L90" s="714"/>
      <c r="M90" s="714"/>
      <c r="N90" s="715"/>
      <c r="O90" s="715"/>
      <c r="P90" s="716">
        <f t="shared" si="5"/>
        <v>0</v>
      </c>
      <c r="Q90" s="717"/>
      <c r="S90" s="728"/>
      <c r="T90" s="729"/>
      <c r="U90" s="730"/>
      <c r="V90" s="718" t="s">
        <v>238</v>
      </c>
      <c r="W90" s="719"/>
      <c r="X90" s="721">
        <f>SUM(X81,X84,X87)</f>
        <v>299900</v>
      </c>
    </row>
    <row r="91" spans="1:24" ht="15" customHeight="1">
      <c r="A91" s="1182">
        <v>1</v>
      </c>
      <c r="B91" s="722"/>
      <c r="C91" s="710"/>
      <c r="D91" s="711"/>
      <c r="E91" s="1735"/>
      <c r="F91" s="1736"/>
      <c r="G91" s="1739"/>
      <c r="H91" s="1740"/>
      <c r="I91" s="712"/>
      <c r="J91" s="713"/>
      <c r="K91" s="714"/>
      <c r="L91" s="714"/>
      <c r="M91" s="714"/>
      <c r="N91" s="715"/>
      <c r="O91" s="715"/>
      <c r="P91" s="716">
        <f t="shared" si="5"/>
        <v>0</v>
      </c>
      <c r="Q91" s="717"/>
      <c r="S91" s="718" t="s">
        <v>167</v>
      </c>
      <c r="T91" s="719"/>
      <c r="U91" s="720">
        <f>O109</f>
        <v>0</v>
      </c>
      <c r="V91" s="728" t="s">
        <v>55</v>
      </c>
      <c r="W91" s="742"/>
      <c r="X91" s="743">
        <f>SUM(X78:X80,X90)</f>
        <v>299900</v>
      </c>
    </row>
    <row r="92" spans="1:24" ht="15" customHeight="1">
      <c r="A92" s="1182">
        <v>1</v>
      </c>
      <c r="B92" s="699"/>
      <c r="C92" s="734"/>
      <c r="D92" s="730"/>
      <c r="E92" s="1769"/>
      <c r="F92" s="1770"/>
      <c r="G92" s="1767"/>
      <c r="H92" s="1768"/>
      <c r="I92" s="735"/>
      <c r="J92" s="736"/>
      <c r="K92" s="737"/>
      <c r="L92" s="737"/>
      <c r="M92" s="737"/>
      <c r="N92" s="738"/>
      <c r="O92" s="738"/>
      <c r="P92" s="739">
        <f t="shared" si="5"/>
        <v>0</v>
      </c>
      <c r="Q92" s="740"/>
      <c r="S92" s="728" t="s">
        <v>55</v>
      </c>
      <c r="T92" s="742"/>
      <c r="U92" s="744">
        <f>I109-P109</f>
        <v>218900</v>
      </c>
    </row>
    <row r="93" spans="1:24" ht="15" customHeight="1">
      <c r="B93" s="1755" t="s">
        <v>239</v>
      </c>
      <c r="C93" s="1756"/>
      <c r="D93" s="1756"/>
      <c r="E93" s="1756"/>
      <c r="F93" s="1771"/>
      <c r="G93" s="1781"/>
      <c r="H93" s="1782"/>
      <c r="I93" s="703"/>
      <c r="J93" s="704"/>
      <c r="K93" s="705"/>
      <c r="L93" s="705"/>
      <c r="M93" s="705"/>
      <c r="N93" s="706"/>
      <c r="O93" s="706"/>
      <c r="P93" s="707">
        <f t="shared" si="5"/>
        <v>0</v>
      </c>
      <c r="Q93" s="708"/>
    </row>
    <row r="94" spans="1:24" ht="22.5">
      <c r="A94" s="1182">
        <v>1</v>
      </c>
      <c r="B94" s="709"/>
      <c r="C94" s="710" t="s">
        <v>833</v>
      </c>
      <c r="D94" s="711"/>
      <c r="E94" s="1735" t="s">
        <v>834</v>
      </c>
      <c r="F94" s="1736"/>
      <c r="G94" s="1739">
        <v>20000</v>
      </c>
      <c r="H94" s="1740"/>
      <c r="I94" s="712">
        <v>20000</v>
      </c>
      <c r="J94" s="713"/>
      <c r="K94" s="714"/>
      <c r="L94" s="714"/>
      <c r="M94" s="714"/>
      <c r="N94" s="715"/>
      <c r="O94" s="715"/>
      <c r="P94" s="716">
        <f t="shared" si="5"/>
        <v>20000</v>
      </c>
      <c r="Q94" s="717"/>
      <c r="U94" s="745" t="str">
        <f>IF(U92-U78-U79-U80-U83-U84-U85-U86-U91=0,"OK!",U92-U78-U79-U80-U83-U84-U85-U86-U91)</f>
        <v>OK!</v>
      </c>
    </row>
    <row r="95" spans="1:24" ht="15" customHeight="1">
      <c r="A95" s="1182">
        <v>1</v>
      </c>
      <c r="B95" s="722"/>
      <c r="C95" s="1265" t="s">
        <v>836</v>
      </c>
      <c r="D95" s="711"/>
      <c r="E95" s="1735" t="s">
        <v>834</v>
      </c>
      <c r="F95" s="1736"/>
      <c r="G95" s="1739">
        <v>8000</v>
      </c>
      <c r="H95" s="1740"/>
      <c r="I95" s="712">
        <v>8000</v>
      </c>
      <c r="J95" s="713"/>
      <c r="K95" s="714"/>
      <c r="L95" s="714">
        <v>7800</v>
      </c>
      <c r="M95" s="714"/>
      <c r="N95" s="715"/>
      <c r="O95" s="715"/>
      <c r="P95" s="716">
        <f>I95-SUM(J95:M95)-O95</f>
        <v>200</v>
      </c>
      <c r="Q95" s="717"/>
    </row>
    <row r="96" spans="1:24" ht="15" customHeight="1">
      <c r="A96" s="1182">
        <v>1</v>
      </c>
      <c r="B96" s="722"/>
      <c r="C96" s="710" t="s">
        <v>837</v>
      </c>
      <c r="D96" s="711"/>
      <c r="E96" s="1735" t="s">
        <v>834</v>
      </c>
      <c r="F96" s="1736"/>
      <c r="G96" s="1739">
        <v>7000</v>
      </c>
      <c r="H96" s="1740"/>
      <c r="I96" s="712">
        <v>7000</v>
      </c>
      <c r="J96" s="713">
        <v>6800</v>
      </c>
      <c r="K96" s="714"/>
      <c r="L96" s="714"/>
      <c r="M96" s="714"/>
      <c r="N96" s="715"/>
      <c r="O96" s="715"/>
      <c r="P96" s="716">
        <f t="shared" si="5"/>
        <v>200</v>
      </c>
      <c r="Q96" s="717"/>
    </row>
    <row r="97" spans="1:17" ht="15" customHeight="1">
      <c r="A97" s="1182">
        <v>1</v>
      </c>
      <c r="B97" s="722"/>
      <c r="C97" s="1265" t="s">
        <v>838</v>
      </c>
      <c r="D97" s="711"/>
      <c r="E97" s="1735" t="s">
        <v>834</v>
      </c>
      <c r="F97" s="1736"/>
      <c r="G97" s="1739">
        <v>30000</v>
      </c>
      <c r="H97" s="1740"/>
      <c r="I97" s="712">
        <v>30000</v>
      </c>
      <c r="J97" s="713">
        <v>2500</v>
      </c>
      <c r="K97" s="714"/>
      <c r="L97" s="714">
        <v>21000</v>
      </c>
      <c r="M97" s="714"/>
      <c r="N97" s="715"/>
      <c r="O97" s="715"/>
      <c r="P97" s="716">
        <f t="shared" si="5"/>
        <v>6500</v>
      </c>
      <c r="Q97" s="717"/>
    </row>
    <row r="98" spans="1:17" ht="15" customHeight="1">
      <c r="A98" s="1182">
        <v>1</v>
      </c>
      <c r="B98" s="722"/>
      <c r="C98" s="1265" t="s">
        <v>839</v>
      </c>
      <c r="D98" s="711" t="s">
        <v>840</v>
      </c>
      <c r="E98" s="1735" t="s">
        <v>841</v>
      </c>
      <c r="F98" s="1736"/>
      <c r="G98" s="1739">
        <v>124000</v>
      </c>
      <c r="H98" s="1740"/>
      <c r="I98" s="712">
        <v>24000</v>
      </c>
      <c r="J98" s="713">
        <v>12000</v>
      </c>
      <c r="K98" s="714"/>
      <c r="L98" s="714">
        <v>10000</v>
      </c>
      <c r="M98" s="714"/>
      <c r="N98" s="715"/>
      <c r="O98" s="715"/>
      <c r="P98" s="716">
        <f t="shared" si="5"/>
        <v>2000</v>
      </c>
      <c r="Q98" s="717"/>
    </row>
    <row r="99" spans="1:17" ht="15" customHeight="1">
      <c r="A99" s="1182">
        <v>1</v>
      </c>
      <c r="B99" s="1292"/>
      <c r="C99" s="1265" t="s">
        <v>842</v>
      </c>
      <c r="D99" s="711" t="s">
        <v>840</v>
      </c>
      <c r="E99" s="1735" t="s">
        <v>843</v>
      </c>
      <c r="F99" s="1736"/>
      <c r="G99" s="1739">
        <v>345000</v>
      </c>
      <c r="H99" s="1740"/>
      <c r="I99" s="712">
        <v>45000</v>
      </c>
      <c r="J99" s="713">
        <v>22500</v>
      </c>
      <c r="K99" s="714"/>
      <c r="L99" s="714">
        <v>20000</v>
      </c>
      <c r="M99" s="714"/>
      <c r="N99" s="715"/>
      <c r="O99" s="715"/>
      <c r="P99" s="716">
        <f t="shared" ref="P99:P101" si="6">I99-SUM(J99:M99)-O99</f>
        <v>2500</v>
      </c>
      <c r="Q99" s="717"/>
    </row>
    <row r="100" spans="1:17" ht="15" customHeight="1">
      <c r="A100" s="1182">
        <v>1</v>
      </c>
      <c r="B100" s="1292"/>
      <c r="C100" s="1265" t="s">
        <v>844</v>
      </c>
      <c r="D100" s="711"/>
      <c r="E100" s="1735" t="s">
        <v>834</v>
      </c>
      <c r="F100" s="1736"/>
      <c r="G100" s="1739">
        <v>17000</v>
      </c>
      <c r="H100" s="1740"/>
      <c r="I100" s="712">
        <v>17000</v>
      </c>
      <c r="J100" s="713"/>
      <c r="K100" s="714"/>
      <c r="L100" s="714">
        <v>16000</v>
      </c>
      <c r="M100" s="714"/>
      <c r="N100" s="715"/>
      <c r="O100" s="715"/>
      <c r="P100" s="716">
        <f t="shared" si="6"/>
        <v>1000</v>
      </c>
      <c r="Q100" s="717"/>
    </row>
    <row r="101" spans="1:17" ht="15" customHeight="1">
      <c r="A101" s="1182">
        <v>1</v>
      </c>
      <c r="B101" s="1292"/>
      <c r="C101" s="1265" t="s">
        <v>845</v>
      </c>
      <c r="D101" s="711" t="s">
        <v>846</v>
      </c>
      <c r="E101" s="1735" t="s">
        <v>834</v>
      </c>
      <c r="F101" s="1736"/>
      <c r="G101" s="1739">
        <v>35000</v>
      </c>
      <c r="H101" s="1740"/>
      <c r="I101" s="712">
        <v>35000</v>
      </c>
      <c r="J101" s="713"/>
      <c r="K101" s="714"/>
      <c r="L101" s="714"/>
      <c r="M101" s="714"/>
      <c r="N101" s="715"/>
      <c r="O101" s="715"/>
      <c r="P101" s="716">
        <f t="shared" si="6"/>
        <v>35000</v>
      </c>
      <c r="Q101" s="717"/>
    </row>
    <row r="102" spans="1:17" ht="15" customHeight="1">
      <c r="A102" s="1182">
        <v>1</v>
      </c>
      <c r="B102" s="699"/>
      <c r="C102" s="1298" t="s">
        <v>847</v>
      </c>
      <c r="D102" s="730" t="s">
        <v>848</v>
      </c>
      <c r="E102" s="1769" t="s">
        <v>834</v>
      </c>
      <c r="F102" s="1770"/>
      <c r="G102" s="1767">
        <v>10000</v>
      </c>
      <c r="H102" s="1768"/>
      <c r="I102" s="735">
        <v>10000</v>
      </c>
      <c r="J102" s="736"/>
      <c r="K102" s="737"/>
      <c r="L102" s="737"/>
      <c r="M102" s="737"/>
      <c r="N102" s="738"/>
      <c r="O102" s="738"/>
      <c r="P102" s="739">
        <f t="shared" si="5"/>
        <v>10000</v>
      </c>
      <c r="Q102" s="740"/>
    </row>
    <row r="103" spans="1:17" ht="15" customHeight="1">
      <c r="B103" s="1755" t="s">
        <v>241</v>
      </c>
      <c r="C103" s="1756"/>
      <c r="D103" s="1756"/>
      <c r="E103" s="1756"/>
      <c r="F103" s="1756"/>
      <c r="G103" s="1781"/>
      <c r="H103" s="1782"/>
      <c r="I103" s="703"/>
      <c r="J103" s="704"/>
      <c r="K103" s="705"/>
      <c r="L103" s="705"/>
      <c r="M103" s="705"/>
      <c r="N103" s="706"/>
      <c r="O103" s="706"/>
      <c r="P103" s="707">
        <f t="shared" si="5"/>
        <v>0</v>
      </c>
      <c r="Q103" s="708"/>
    </row>
    <row r="104" spans="1:17" ht="15" customHeight="1">
      <c r="A104" s="1182">
        <v>1</v>
      </c>
      <c r="B104" s="709"/>
      <c r="C104" s="710"/>
      <c r="D104" s="711"/>
      <c r="E104" s="1735"/>
      <c r="F104" s="1736"/>
      <c r="G104" s="1739"/>
      <c r="H104" s="1740"/>
      <c r="I104" s="712"/>
      <c r="J104" s="713"/>
      <c r="K104" s="714"/>
      <c r="L104" s="714"/>
      <c r="M104" s="714"/>
      <c r="N104" s="715"/>
      <c r="O104" s="715"/>
      <c r="P104" s="716">
        <f t="shared" si="5"/>
        <v>0</v>
      </c>
      <c r="Q104" s="717"/>
    </row>
    <row r="105" spans="1:17" ht="15" customHeight="1">
      <c r="A105" s="1182">
        <v>1</v>
      </c>
      <c r="B105" s="722"/>
      <c r="C105" s="710"/>
      <c r="D105" s="711"/>
      <c r="E105" s="1735"/>
      <c r="F105" s="1736"/>
      <c r="G105" s="1739"/>
      <c r="H105" s="1740"/>
      <c r="I105" s="712"/>
      <c r="J105" s="713"/>
      <c r="K105" s="714"/>
      <c r="L105" s="714"/>
      <c r="M105" s="714"/>
      <c r="N105" s="715"/>
      <c r="O105" s="715"/>
      <c r="P105" s="716">
        <f t="shared" si="5"/>
        <v>0</v>
      </c>
      <c r="Q105" s="717"/>
    </row>
    <row r="106" spans="1:17" ht="15" customHeight="1">
      <c r="A106" s="1182">
        <v>1</v>
      </c>
      <c r="B106" s="722"/>
      <c r="C106" s="710"/>
      <c r="D106" s="711"/>
      <c r="E106" s="1735"/>
      <c r="F106" s="1736"/>
      <c r="G106" s="1739"/>
      <c r="H106" s="1740"/>
      <c r="I106" s="712"/>
      <c r="J106" s="713"/>
      <c r="K106" s="714"/>
      <c r="L106" s="714"/>
      <c r="M106" s="714"/>
      <c r="N106" s="715"/>
      <c r="O106" s="715"/>
      <c r="P106" s="716">
        <f t="shared" si="5"/>
        <v>0</v>
      </c>
      <c r="Q106" s="717"/>
    </row>
    <row r="107" spans="1:17" ht="15" customHeight="1">
      <c r="A107" s="1182">
        <v>1</v>
      </c>
      <c r="B107" s="722"/>
      <c r="C107" s="710"/>
      <c r="D107" s="711"/>
      <c r="E107" s="1735"/>
      <c r="F107" s="1736"/>
      <c r="G107" s="1739"/>
      <c r="H107" s="1740"/>
      <c r="I107" s="712"/>
      <c r="J107" s="713"/>
      <c r="K107" s="714"/>
      <c r="L107" s="714"/>
      <c r="M107" s="714"/>
      <c r="N107" s="715"/>
      <c r="O107" s="715"/>
      <c r="P107" s="716">
        <f t="shared" si="5"/>
        <v>0</v>
      </c>
      <c r="Q107" s="717"/>
    </row>
    <row r="108" spans="1:17" ht="15" customHeight="1" thickBot="1">
      <c r="A108" s="1182">
        <v>1</v>
      </c>
      <c r="B108" s="699"/>
      <c r="C108" s="734"/>
      <c r="D108" s="730"/>
      <c r="E108" s="1769"/>
      <c r="F108" s="1770"/>
      <c r="G108" s="1767"/>
      <c r="H108" s="1768"/>
      <c r="I108" s="735"/>
      <c r="J108" s="736"/>
      <c r="K108" s="737"/>
      <c r="L108" s="737"/>
      <c r="M108" s="737"/>
      <c r="N108" s="738"/>
      <c r="O108" s="738"/>
      <c r="P108" s="746">
        <f t="shared" si="5"/>
        <v>0</v>
      </c>
      <c r="Q108" s="747"/>
    </row>
    <row r="109" spans="1:17" ht="24" customHeight="1" thickTop="1" thickBot="1">
      <c r="B109" s="1753" t="s">
        <v>242</v>
      </c>
      <c r="C109" s="1754"/>
      <c r="D109" s="1754"/>
      <c r="E109" s="1754"/>
      <c r="F109" s="1754"/>
      <c r="G109" s="1765">
        <f>SUMIF($A$78:$A$108,"1",G78:G108)</f>
        <v>1124100</v>
      </c>
      <c r="H109" s="1766"/>
      <c r="I109" s="748">
        <f t="shared" ref="I109:P109" si="7">SUMIF($A$78:$A$108,"1",I78:I108)</f>
        <v>299900</v>
      </c>
      <c r="J109" s="749">
        <f t="shared" si="7"/>
        <v>102600</v>
      </c>
      <c r="K109" s="750">
        <f t="shared" si="7"/>
        <v>0</v>
      </c>
      <c r="L109" s="750">
        <f t="shared" si="7"/>
        <v>116300</v>
      </c>
      <c r="M109" s="750">
        <f t="shared" si="7"/>
        <v>0</v>
      </c>
      <c r="N109" s="751">
        <f t="shared" si="7"/>
        <v>0</v>
      </c>
      <c r="O109" s="751">
        <f t="shared" si="7"/>
        <v>0</v>
      </c>
      <c r="P109" s="752">
        <f t="shared" si="7"/>
        <v>81000</v>
      </c>
      <c r="Q109" s="753" t="s">
        <v>243</v>
      </c>
    </row>
    <row r="110" spans="1:17" ht="37.5" customHeight="1" thickTop="1">
      <c r="B110" s="1762" t="s">
        <v>617</v>
      </c>
      <c r="C110" s="1762"/>
      <c r="D110" s="1762"/>
      <c r="E110" s="1762"/>
      <c r="F110" s="1762"/>
      <c r="G110" s="1762"/>
      <c r="H110" s="1762"/>
      <c r="I110" s="1762"/>
      <c r="J110" s="1762"/>
      <c r="K110" s="1762"/>
      <c r="L110" s="1762"/>
      <c r="M110" s="1762"/>
      <c r="N110" s="1762"/>
      <c r="O110" s="1762"/>
      <c r="P110" s="1762"/>
      <c r="Q110" s="1762"/>
    </row>
    <row r="111" spans="1:17" ht="15" customHeight="1">
      <c r="B111" s="691"/>
      <c r="C111" s="691"/>
      <c r="D111" s="691"/>
      <c r="E111" s="691"/>
      <c r="F111" s="691"/>
      <c r="G111" s="691"/>
      <c r="H111" s="691"/>
      <c r="I111" s="691"/>
      <c r="J111" s="691"/>
      <c r="K111" s="691"/>
      <c r="L111" s="691"/>
      <c r="M111" s="691"/>
      <c r="N111" s="691"/>
      <c r="O111" s="691"/>
    </row>
    <row r="112" spans="1:17" ht="14.25" customHeight="1">
      <c r="P112" s="404" t="s">
        <v>71</v>
      </c>
    </row>
    <row r="113" spans="1:16" ht="15" customHeight="1">
      <c r="B113" s="1674" t="s">
        <v>214</v>
      </c>
      <c r="C113" s="1763"/>
      <c r="D113" s="1632" t="s">
        <v>215</v>
      </c>
      <c r="E113" s="1674" t="s">
        <v>216</v>
      </c>
      <c r="F113" s="1763"/>
      <c r="G113" s="1674" t="s">
        <v>217</v>
      </c>
      <c r="H113" s="1763"/>
      <c r="I113" s="1631" t="str">
        <f>I75</f>
        <v>令和２年度
事業費</v>
      </c>
      <c r="J113" s="1632" t="s">
        <v>180</v>
      </c>
      <c r="K113" s="1632"/>
      <c r="L113" s="1632"/>
      <c r="M113" s="1632"/>
      <c r="N113" s="1632"/>
      <c r="O113" s="1632"/>
      <c r="P113" s="1632"/>
    </row>
    <row r="114" spans="1:16" ht="15" customHeight="1">
      <c r="B114" s="699"/>
      <c r="C114" s="381" t="s">
        <v>218</v>
      </c>
      <c r="D114" s="1630"/>
      <c r="E114" s="1675"/>
      <c r="F114" s="1752"/>
      <c r="G114" s="1675"/>
      <c r="H114" s="1752"/>
      <c r="I114" s="1631"/>
      <c r="J114" s="700" t="s">
        <v>219</v>
      </c>
      <c r="K114" s="701" t="s">
        <v>642</v>
      </c>
      <c r="L114" s="701" t="s">
        <v>220</v>
      </c>
      <c r="M114" s="701" t="s">
        <v>221</v>
      </c>
      <c r="N114" s="702" t="s">
        <v>222</v>
      </c>
      <c r="O114" s="702" t="s">
        <v>507</v>
      </c>
      <c r="P114" s="754" t="s">
        <v>125</v>
      </c>
    </row>
    <row r="115" spans="1:16" ht="15" customHeight="1">
      <c r="B115" s="1745" t="s">
        <v>645</v>
      </c>
      <c r="C115" s="1746"/>
      <c r="D115" s="1746"/>
      <c r="E115" s="1746"/>
      <c r="F115" s="1761"/>
      <c r="G115" s="1759"/>
      <c r="H115" s="1760"/>
      <c r="I115" s="703"/>
      <c r="J115" s="704"/>
      <c r="K115" s="705"/>
      <c r="L115" s="705"/>
      <c r="M115" s="705"/>
      <c r="N115" s="705"/>
      <c r="O115" s="705"/>
      <c r="P115" s="755">
        <f t="shared" ref="P115:P137" si="8">I115-SUM(J115:M115)-O115</f>
        <v>0</v>
      </c>
    </row>
    <row r="116" spans="1:16" ht="15" customHeight="1">
      <c r="A116" s="1182">
        <v>1</v>
      </c>
      <c r="B116" s="709"/>
      <c r="C116" s="710"/>
      <c r="D116" s="711"/>
      <c r="E116" s="1735"/>
      <c r="F116" s="1736"/>
      <c r="G116" s="1739"/>
      <c r="H116" s="1740"/>
      <c r="I116" s="712"/>
      <c r="J116" s="713"/>
      <c r="K116" s="714"/>
      <c r="L116" s="714"/>
      <c r="M116" s="714"/>
      <c r="N116" s="714"/>
      <c r="O116" s="714"/>
      <c r="P116" s="756">
        <f t="shared" si="8"/>
        <v>0</v>
      </c>
    </row>
    <row r="117" spans="1:16" ht="15" customHeight="1">
      <c r="A117" s="1182">
        <v>1</v>
      </c>
      <c r="B117" s="722"/>
      <c r="C117" s="710"/>
      <c r="D117" s="711"/>
      <c r="E117" s="1735"/>
      <c r="F117" s="1736"/>
      <c r="G117" s="1739"/>
      <c r="H117" s="1740"/>
      <c r="I117" s="712"/>
      <c r="J117" s="713"/>
      <c r="K117" s="714"/>
      <c r="L117" s="714"/>
      <c r="M117" s="714"/>
      <c r="N117" s="714"/>
      <c r="O117" s="714"/>
      <c r="P117" s="756">
        <f t="shared" si="8"/>
        <v>0</v>
      </c>
    </row>
    <row r="118" spans="1:16" ht="15" customHeight="1">
      <c r="A118" s="1182">
        <v>1</v>
      </c>
      <c r="B118" s="722"/>
      <c r="C118" s="710"/>
      <c r="D118" s="711"/>
      <c r="E118" s="1735"/>
      <c r="F118" s="1741"/>
      <c r="G118" s="1739"/>
      <c r="H118" s="1740"/>
      <c r="I118" s="712"/>
      <c r="J118" s="713"/>
      <c r="K118" s="714"/>
      <c r="L118" s="714"/>
      <c r="M118" s="714"/>
      <c r="N118" s="714"/>
      <c r="O118" s="714"/>
      <c r="P118" s="756">
        <f t="shared" si="8"/>
        <v>0</v>
      </c>
    </row>
    <row r="119" spans="1:16" ht="15" customHeight="1">
      <c r="A119" s="1182">
        <v>1</v>
      </c>
      <c r="B119" s="722"/>
      <c r="C119" s="710"/>
      <c r="D119" s="711"/>
      <c r="E119" s="1735"/>
      <c r="F119" s="1736"/>
      <c r="G119" s="1739"/>
      <c r="H119" s="1740"/>
      <c r="I119" s="712"/>
      <c r="J119" s="713"/>
      <c r="K119" s="714"/>
      <c r="L119" s="714"/>
      <c r="M119" s="714"/>
      <c r="N119" s="714"/>
      <c r="O119" s="714"/>
      <c r="P119" s="756">
        <f t="shared" si="8"/>
        <v>0</v>
      </c>
    </row>
    <row r="120" spans="1:16" ht="15" customHeight="1">
      <c r="A120" s="1182">
        <v>1</v>
      </c>
      <c r="B120" s="722"/>
      <c r="C120" s="710"/>
      <c r="D120" s="711"/>
      <c r="E120" s="1735"/>
      <c r="F120" s="1736"/>
      <c r="G120" s="1739"/>
      <c r="H120" s="1740"/>
      <c r="I120" s="712"/>
      <c r="J120" s="713"/>
      <c r="K120" s="714"/>
      <c r="L120" s="714"/>
      <c r="M120" s="714"/>
      <c r="N120" s="714"/>
      <c r="O120" s="714"/>
      <c r="P120" s="756">
        <f t="shared" si="8"/>
        <v>0</v>
      </c>
    </row>
    <row r="121" spans="1:16" ht="15" customHeight="1">
      <c r="A121" s="1182">
        <v>1</v>
      </c>
      <c r="B121" s="722"/>
      <c r="C121" s="710"/>
      <c r="D121" s="711"/>
      <c r="E121" s="1735"/>
      <c r="F121" s="1736"/>
      <c r="G121" s="1739"/>
      <c r="H121" s="1740"/>
      <c r="I121" s="712"/>
      <c r="J121" s="713"/>
      <c r="K121" s="714"/>
      <c r="L121" s="714"/>
      <c r="M121" s="714"/>
      <c r="N121" s="714"/>
      <c r="O121" s="714"/>
      <c r="P121" s="756">
        <f t="shared" si="8"/>
        <v>0</v>
      </c>
    </row>
    <row r="122" spans="1:16" ht="15" customHeight="1">
      <c r="A122" s="1182">
        <v>1</v>
      </c>
      <c r="B122" s="699"/>
      <c r="C122" s="757"/>
      <c r="D122" s="758"/>
      <c r="E122" s="1675"/>
      <c r="F122" s="1742"/>
      <c r="G122" s="1743"/>
      <c r="H122" s="1744"/>
      <c r="I122" s="759"/>
      <c r="J122" s="760"/>
      <c r="K122" s="761"/>
      <c r="L122" s="761"/>
      <c r="M122" s="761"/>
      <c r="N122" s="761"/>
      <c r="O122" s="761"/>
      <c r="P122" s="762">
        <f t="shared" si="8"/>
        <v>0</v>
      </c>
    </row>
    <row r="123" spans="1:16" ht="15" customHeight="1">
      <c r="B123" s="1745" t="s">
        <v>244</v>
      </c>
      <c r="C123" s="1746"/>
      <c r="D123" s="1746"/>
      <c r="E123" s="1746"/>
      <c r="F123" s="1746"/>
      <c r="G123" s="1759"/>
      <c r="H123" s="1760"/>
      <c r="I123" s="703"/>
      <c r="J123" s="704"/>
      <c r="K123" s="705"/>
      <c r="L123" s="705"/>
      <c r="M123" s="705"/>
      <c r="N123" s="705"/>
      <c r="O123" s="705"/>
      <c r="P123" s="755">
        <f t="shared" si="8"/>
        <v>0</v>
      </c>
    </row>
    <row r="124" spans="1:16" ht="15" customHeight="1">
      <c r="A124" s="1182">
        <v>1</v>
      </c>
      <c r="B124" s="709"/>
      <c r="C124" s="710"/>
      <c r="D124" s="711"/>
      <c r="E124" s="1735"/>
      <c r="F124" s="1736"/>
      <c r="G124" s="1739"/>
      <c r="H124" s="1740"/>
      <c r="I124" s="712"/>
      <c r="J124" s="713"/>
      <c r="K124" s="714"/>
      <c r="L124" s="714"/>
      <c r="M124" s="714"/>
      <c r="N124" s="714"/>
      <c r="O124" s="714"/>
      <c r="P124" s="756">
        <f t="shared" si="8"/>
        <v>0</v>
      </c>
    </row>
    <row r="125" spans="1:16" ht="15" customHeight="1">
      <c r="A125" s="1182">
        <v>1</v>
      </c>
      <c r="B125" s="722"/>
      <c r="C125" s="710"/>
      <c r="D125" s="711"/>
      <c r="E125" s="1735"/>
      <c r="F125" s="1736"/>
      <c r="G125" s="1739"/>
      <c r="H125" s="1740"/>
      <c r="I125" s="712"/>
      <c r="J125" s="713"/>
      <c r="K125" s="714"/>
      <c r="L125" s="714"/>
      <c r="M125" s="714"/>
      <c r="N125" s="714"/>
      <c r="O125" s="714"/>
      <c r="P125" s="756">
        <f t="shared" si="8"/>
        <v>0</v>
      </c>
    </row>
    <row r="126" spans="1:16" ht="15" customHeight="1">
      <c r="A126" s="1182">
        <v>1</v>
      </c>
      <c r="B126" s="722"/>
      <c r="C126" s="710"/>
      <c r="D126" s="711"/>
      <c r="E126" s="1735"/>
      <c r="F126" s="1741"/>
      <c r="G126" s="1739"/>
      <c r="H126" s="1740"/>
      <c r="I126" s="712"/>
      <c r="J126" s="713"/>
      <c r="K126" s="714"/>
      <c r="L126" s="714"/>
      <c r="M126" s="714"/>
      <c r="N126" s="714"/>
      <c r="O126" s="714"/>
      <c r="P126" s="756">
        <f t="shared" si="8"/>
        <v>0</v>
      </c>
    </row>
    <row r="127" spans="1:16" ht="15" customHeight="1">
      <c r="A127" s="1182">
        <v>1</v>
      </c>
      <c r="B127" s="722"/>
      <c r="C127" s="710"/>
      <c r="D127" s="711"/>
      <c r="E127" s="1735"/>
      <c r="F127" s="1736"/>
      <c r="G127" s="1739"/>
      <c r="H127" s="1740"/>
      <c r="I127" s="712"/>
      <c r="J127" s="713"/>
      <c r="K127" s="714"/>
      <c r="L127" s="714"/>
      <c r="M127" s="714"/>
      <c r="N127" s="714"/>
      <c r="O127" s="714"/>
      <c r="P127" s="756">
        <f t="shared" si="8"/>
        <v>0</v>
      </c>
    </row>
    <row r="128" spans="1:16" ht="15" customHeight="1">
      <c r="A128" s="1182">
        <v>1</v>
      </c>
      <c r="B128" s="722"/>
      <c r="C128" s="710"/>
      <c r="D128" s="711"/>
      <c r="E128" s="1735"/>
      <c r="F128" s="1741"/>
      <c r="G128" s="1739"/>
      <c r="H128" s="1740"/>
      <c r="I128" s="712"/>
      <c r="J128" s="713"/>
      <c r="K128" s="714"/>
      <c r="L128" s="714"/>
      <c r="M128" s="714"/>
      <c r="N128" s="714"/>
      <c r="O128" s="714"/>
      <c r="P128" s="756">
        <f t="shared" si="8"/>
        <v>0</v>
      </c>
    </row>
    <row r="129" spans="1:17" ht="15" customHeight="1">
      <c r="A129" s="1182">
        <v>1</v>
      </c>
      <c r="B129" s="722"/>
      <c r="C129" s="710"/>
      <c r="D129" s="711"/>
      <c r="E129" s="1735"/>
      <c r="F129" s="1736"/>
      <c r="G129" s="1739"/>
      <c r="H129" s="1740"/>
      <c r="I129" s="712"/>
      <c r="J129" s="713"/>
      <c r="K129" s="714"/>
      <c r="L129" s="714"/>
      <c r="M129" s="714"/>
      <c r="N129" s="714"/>
      <c r="O129" s="714"/>
      <c r="P129" s="756">
        <f t="shared" si="8"/>
        <v>0</v>
      </c>
    </row>
    <row r="130" spans="1:17" ht="15" customHeight="1">
      <c r="A130" s="1182">
        <v>1</v>
      </c>
      <c r="B130" s="699"/>
      <c r="C130" s="757"/>
      <c r="D130" s="758"/>
      <c r="E130" s="1675"/>
      <c r="F130" s="1742"/>
      <c r="G130" s="1743"/>
      <c r="H130" s="1744"/>
      <c r="I130" s="759"/>
      <c r="J130" s="760"/>
      <c r="K130" s="761"/>
      <c r="L130" s="761"/>
      <c r="M130" s="761"/>
      <c r="N130" s="761"/>
      <c r="O130" s="761"/>
      <c r="P130" s="762">
        <f t="shared" si="8"/>
        <v>0</v>
      </c>
    </row>
    <row r="131" spans="1:17" ht="15" customHeight="1">
      <c r="B131" s="1755" t="s">
        <v>638</v>
      </c>
      <c r="C131" s="1756"/>
      <c r="D131" s="1756"/>
      <c r="E131" s="1756"/>
      <c r="F131" s="1756"/>
      <c r="G131" s="1737"/>
      <c r="H131" s="1738"/>
      <c r="I131" s="703"/>
      <c r="J131" s="704"/>
      <c r="K131" s="705"/>
      <c r="L131" s="705"/>
      <c r="M131" s="705"/>
      <c r="N131" s="705"/>
      <c r="O131" s="705"/>
      <c r="P131" s="755">
        <f t="shared" si="8"/>
        <v>0</v>
      </c>
    </row>
    <row r="132" spans="1:17" ht="15" customHeight="1">
      <c r="A132" s="1182">
        <v>1</v>
      </c>
      <c r="B132" s="709"/>
      <c r="C132" s="710"/>
      <c r="D132" s="711"/>
      <c r="E132" s="1735"/>
      <c r="F132" s="1736"/>
      <c r="G132" s="1739"/>
      <c r="H132" s="1740"/>
      <c r="I132" s="712"/>
      <c r="J132" s="713"/>
      <c r="K132" s="714"/>
      <c r="L132" s="714"/>
      <c r="M132" s="714"/>
      <c r="N132" s="714"/>
      <c r="O132" s="714"/>
      <c r="P132" s="756">
        <f t="shared" si="8"/>
        <v>0</v>
      </c>
    </row>
    <row r="133" spans="1:17" ht="15" customHeight="1">
      <c r="A133" s="1182">
        <v>1</v>
      </c>
      <c r="B133" s="722"/>
      <c r="C133" s="710"/>
      <c r="D133" s="711"/>
      <c r="E133" s="1735"/>
      <c r="F133" s="1736"/>
      <c r="G133" s="1739"/>
      <c r="H133" s="1740"/>
      <c r="I133" s="712"/>
      <c r="J133" s="713"/>
      <c r="K133" s="714"/>
      <c r="L133" s="714"/>
      <c r="M133" s="714"/>
      <c r="N133" s="714"/>
      <c r="O133" s="714"/>
      <c r="P133" s="756">
        <f t="shared" si="8"/>
        <v>0</v>
      </c>
    </row>
    <row r="134" spans="1:17" ht="15" customHeight="1">
      <c r="A134" s="1182">
        <v>1</v>
      </c>
      <c r="B134" s="722"/>
      <c r="C134" s="710"/>
      <c r="D134" s="711"/>
      <c r="E134" s="1735"/>
      <c r="F134" s="1736"/>
      <c r="G134" s="1739"/>
      <c r="H134" s="1740"/>
      <c r="I134" s="712"/>
      <c r="J134" s="713"/>
      <c r="K134" s="714"/>
      <c r="L134" s="714"/>
      <c r="M134" s="714"/>
      <c r="N134" s="714"/>
      <c r="O134" s="714"/>
      <c r="P134" s="756">
        <f t="shared" si="8"/>
        <v>0</v>
      </c>
    </row>
    <row r="135" spans="1:17" ht="15" customHeight="1">
      <c r="A135" s="1182">
        <v>1</v>
      </c>
      <c r="B135" s="722"/>
      <c r="C135" s="710"/>
      <c r="D135" s="711"/>
      <c r="E135" s="1735"/>
      <c r="F135" s="1736"/>
      <c r="G135" s="1739"/>
      <c r="H135" s="1740"/>
      <c r="I135" s="712"/>
      <c r="J135" s="713"/>
      <c r="K135" s="714"/>
      <c r="L135" s="714"/>
      <c r="M135" s="714"/>
      <c r="N135" s="714"/>
      <c r="O135" s="714"/>
      <c r="P135" s="756">
        <f t="shared" si="8"/>
        <v>0</v>
      </c>
    </row>
    <row r="136" spans="1:17" ht="15" customHeight="1">
      <c r="A136" s="1182">
        <v>1</v>
      </c>
      <c r="B136" s="722"/>
      <c r="C136" s="710"/>
      <c r="D136" s="711"/>
      <c r="E136" s="1735"/>
      <c r="F136" s="1736"/>
      <c r="G136" s="1739"/>
      <c r="H136" s="1740"/>
      <c r="I136" s="712"/>
      <c r="J136" s="713"/>
      <c r="K136" s="714"/>
      <c r="L136" s="714"/>
      <c r="M136" s="714"/>
      <c r="N136" s="714"/>
      <c r="O136" s="714"/>
      <c r="P136" s="756">
        <f t="shared" si="8"/>
        <v>0</v>
      </c>
    </row>
    <row r="137" spans="1:17" ht="15" customHeight="1">
      <c r="A137" s="1182">
        <v>1</v>
      </c>
      <c r="B137" s="699"/>
      <c r="C137" s="757"/>
      <c r="D137" s="758"/>
      <c r="E137" s="1675"/>
      <c r="F137" s="1752"/>
      <c r="G137" s="1743"/>
      <c r="H137" s="1744"/>
      <c r="I137" s="759"/>
      <c r="J137" s="760"/>
      <c r="K137" s="761"/>
      <c r="L137" s="761"/>
      <c r="M137" s="761"/>
      <c r="N137" s="761"/>
      <c r="O137" s="761"/>
      <c r="P137" s="762">
        <f t="shared" si="8"/>
        <v>0</v>
      </c>
    </row>
    <row r="138" spans="1:17" ht="24" customHeight="1">
      <c r="B138" s="1753" t="s">
        <v>242</v>
      </c>
      <c r="C138" s="1754"/>
      <c r="D138" s="1754"/>
      <c r="E138" s="1754"/>
      <c r="F138" s="1754"/>
      <c r="G138" s="1757">
        <f>SUMIF($A$116:$A$137,"1",G116:G137)</f>
        <v>0</v>
      </c>
      <c r="H138" s="1758"/>
      <c r="I138" s="1123">
        <f t="shared" ref="I138:P138" si="9">SUMIF($A$116:$A$137,"1",I116:I137)</f>
        <v>0</v>
      </c>
      <c r="J138" s="1124">
        <f t="shared" si="9"/>
        <v>0</v>
      </c>
      <c r="K138" s="1125">
        <f t="shared" si="9"/>
        <v>0</v>
      </c>
      <c r="L138" s="1125">
        <f t="shared" si="9"/>
        <v>0</v>
      </c>
      <c r="M138" s="1125">
        <f t="shared" si="9"/>
        <v>0</v>
      </c>
      <c r="N138" s="1125">
        <f t="shared" si="9"/>
        <v>0</v>
      </c>
      <c r="O138" s="1125">
        <f t="shared" si="9"/>
        <v>0</v>
      </c>
      <c r="P138" s="1126">
        <f t="shared" si="9"/>
        <v>0</v>
      </c>
    </row>
    <row r="139" spans="1:17" ht="24" customHeight="1" thickBot="1">
      <c r="B139" s="1747" t="s">
        <v>245</v>
      </c>
      <c r="C139" s="1748"/>
      <c r="D139" s="1748"/>
      <c r="E139" s="1748"/>
      <c r="F139" s="1749"/>
      <c r="G139" s="1750">
        <f>SUM(G109+G138)</f>
        <v>1124100</v>
      </c>
      <c r="H139" s="1751"/>
      <c r="I139" s="1127">
        <f t="shared" ref="I139:P139" si="10">SUM(I109+I138)</f>
        <v>299900</v>
      </c>
      <c r="J139" s="1128">
        <f t="shared" si="10"/>
        <v>102600</v>
      </c>
      <c r="K139" s="1129">
        <f t="shared" si="10"/>
        <v>0</v>
      </c>
      <c r="L139" s="1129">
        <f t="shared" si="10"/>
        <v>116300</v>
      </c>
      <c r="M139" s="1129">
        <f t="shared" si="10"/>
        <v>0</v>
      </c>
      <c r="N139" s="1129">
        <f t="shared" si="10"/>
        <v>0</v>
      </c>
      <c r="O139" s="1129">
        <f t="shared" si="10"/>
        <v>0</v>
      </c>
      <c r="P139" s="1126">
        <f t="shared" si="10"/>
        <v>81000</v>
      </c>
    </row>
    <row r="140" spans="1:17" ht="18" thickBot="1">
      <c r="B140" s="1780" t="s">
        <v>752</v>
      </c>
      <c r="C140" s="1780"/>
      <c r="D140" s="1780"/>
      <c r="E140" s="1780"/>
      <c r="F140" s="692"/>
      <c r="P140" s="1666" t="s">
        <v>113</v>
      </c>
      <c r="Q140" s="1668"/>
    </row>
    <row r="141" spans="1:17" ht="8.25" customHeight="1">
      <c r="B141" s="691"/>
      <c r="C141" s="691"/>
      <c r="D141" s="691"/>
      <c r="E141" s="691"/>
      <c r="F141" s="692"/>
      <c r="Q141" s="693"/>
    </row>
    <row r="142" spans="1:17" ht="24.75" customHeight="1" thickBot="1">
      <c r="B142" s="1762" t="s">
        <v>608</v>
      </c>
      <c r="C142" s="1762"/>
      <c r="D142" s="1762"/>
      <c r="E142" s="1762"/>
      <c r="F142" s="1762"/>
      <c r="G142" s="1762"/>
      <c r="H142" s="1762"/>
      <c r="I142" s="1762"/>
      <c r="J142" s="1762"/>
      <c r="K142" s="1762"/>
    </row>
    <row r="143" spans="1:17" ht="15" customHeight="1" thickTop="1">
      <c r="B143" s="694"/>
      <c r="C143" s="694"/>
      <c r="D143" s="1773" t="s">
        <v>607</v>
      </c>
      <c r="E143" s="1774">
        <f>○推計１!F98</f>
        <v>1699623</v>
      </c>
      <c r="F143" s="1776" t="s">
        <v>544</v>
      </c>
      <c r="G143" s="1779">
        <f>○推計２!F64</f>
        <v>1380396</v>
      </c>
      <c r="H143" s="1772" t="s">
        <v>211</v>
      </c>
      <c r="I143" s="696" t="s">
        <v>212</v>
      </c>
    </row>
    <row r="144" spans="1:17" ht="15" customHeight="1" thickBot="1">
      <c r="C144" s="695"/>
      <c r="D144" s="1773"/>
      <c r="E144" s="1775"/>
      <c r="F144" s="1776"/>
      <c r="G144" s="1775"/>
      <c r="H144" s="1772"/>
      <c r="I144" s="763">
        <f>E143-G143</f>
        <v>319227</v>
      </c>
      <c r="J144" s="698" t="s">
        <v>213</v>
      </c>
    </row>
    <row r="145" spans="1:24" ht="15" customHeight="1" thickTop="1">
      <c r="P145" s="1669" t="s">
        <v>71</v>
      </c>
      <c r="Q145" s="1669"/>
    </row>
    <row r="146" spans="1:24" ht="15" customHeight="1" thickBot="1">
      <c r="B146" s="1674" t="s">
        <v>214</v>
      </c>
      <c r="C146" s="1763"/>
      <c r="D146" s="1632" t="s">
        <v>215</v>
      </c>
      <c r="E146" s="1674" t="s">
        <v>216</v>
      </c>
      <c r="F146" s="1763"/>
      <c r="G146" s="1674" t="s">
        <v>217</v>
      </c>
      <c r="H146" s="1763"/>
      <c r="I146" s="1631" t="s">
        <v>825</v>
      </c>
      <c r="J146" s="1632" t="s">
        <v>180</v>
      </c>
      <c r="K146" s="1632"/>
      <c r="L146" s="1632"/>
      <c r="M146" s="1632"/>
      <c r="N146" s="1632"/>
      <c r="O146" s="1632"/>
      <c r="P146" s="1632"/>
      <c r="Q146" s="1632"/>
    </row>
    <row r="147" spans="1:24" ht="15" customHeight="1">
      <c r="B147" s="699"/>
      <c r="C147" s="381" t="s">
        <v>218</v>
      </c>
      <c r="D147" s="1630"/>
      <c r="E147" s="1675"/>
      <c r="F147" s="1752"/>
      <c r="G147" s="1675"/>
      <c r="H147" s="1752"/>
      <c r="I147" s="1631"/>
      <c r="J147" s="700" t="s">
        <v>219</v>
      </c>
      <c r="K147" s="701" t="s">
        <v>642</v>
      </c>
      <c r="L147" s="701" t="s">
        <v>220</v>
      </c>
      <c r="M147" s="701" t="s">
        <v>221</v>
      </c>
      <c r="N147" s="702" t="s">
        <v>222</v>
      </c>
      <c r="O147" s="702" t="s">
        <v>507</v>
      </c>
      <c r="P147" s="1777" t="s">
        <v>125</v>
      </c>
      <c r="Q147" s="1778"/>
    </row>
    <row r="148" spans="1:24" ht="15" customHeight="1">
      <c r="B148" s="1745" t="s">
        <v>645</v>
      </c>
      <c r="C148" s="1746"/>
      <c r="D148" s="1746"/>
      <c r="E148" s="1746"/>
      <c r="F148" s="1761"/>
      <c r="G148" s="1759"/>
      <c r="H148" s="1760"/>
      <c r="I148" s="703"/>
      <c r="J148" s="704"/>
      <c r="K148" s="705"/>
      <c r="L148" s="705"/>
      <c r="M148" s="705"/>
      <c r="N148" s="706"/>
      <c r="O148" s="706"/>
      <c r="P148" s="707">
        <f>I148-SUM(J148:M148)-O148</f>
        <v>0</v>
      </c>
      <c r="Q148" s="708"/>
      <c r="S148" s="372" t="s">
        <v>223</v>
      </c>
      <c r="U148" s="372"/>
      <c r="V148" s="372" t="s">
        <v>224</v>
      </c>
      <c r="W148" s="372"/>
    </row>
    <row r="149" spans="1:24" ht="15" customHeight="1">
      <c r="A149" s="1182">
        <v>1</v>
      </c>
      <c r="B149" s="709"/>
      <c r="C149" s="1265" t="s">
        <v>821</v>
      </c>
      <c r="D149" s="711"/>
      <c r="E149" s="1735" t="s">
        <v>851</v>
      </c>
      <c r="F149" s="1736"/>
      <c r="G149" s="1739">
        <v>464600</v>
      </c>
      <c r="H149" s="1740"/>
      <c r="I149" s="712">
        <v>73000</v>
      </c>
      <c r="J149" s="713">
        <v>42700</v>
      </c>
      <c r="K149" s="714"/>
      <c r="L149" s="714">
        <v>30000</v>
      </c>
      <c r="M149" s="714"/>
      <c r="N149" s="715"/>
      <c r="O149" s="715"/>
      <c r="P149" s="716">
        <f t="shared" ref="P149:P176" si="11">I149-SUM(J149:M149)-O149</f>
        <v>300</v>
      </c>
      <c r="Q149" s="717"/>
      <c r="S149" s="718" t="s">
        <v>225</v>
      </c>
      <c r="T149" s="719"/>
      <c r="U149" s="720">
        <f>K177</f>
        <v>0</v>
      </c>
      <c r="V149" s="718" t="s">
        <v>205</v>
      </c>
      <c r="W149" s="719"/>
      <c r="X149" s="723"/>
    </row>
    <row r="150" spans="1:24" ht="15" customHeight="1">
      <c r="A150" s="1182">
        <v>1</v>
      </c>
      <c r="B150" s="722"/>
      <c r="C150" s="710" t="s">
        <v>829</v>
      </c>
      <c r="D150" s="711"/>
      <c r="E150" s="1735" t="s">
        <v>830</v>
      </c>
      <c r="F150" s="1736"/>
      <c r="G150" s="1739">
        <v>15500</v>
      </c>
      <c r="H150" s="1740"/>
      <c r="I150" s="712">
        <v>5500</v>
      </c>
      <c r="J150" s="713">
        <v>2700</v>
      </c>
      <c r="K150" s="714"/>
      <c r="L150" s="714">
        <v>2500</v>
      </c>
      <c r="M150" s="714"/>
      <c r="N150" s="715"/>
      <c r="O150" s="715"/>
      <c r="P150" s="716">
        <f t="shared" si="11"/>
        <v>300</v>
      </c>
      <c r="Q150" s="717"/>
      <c r="S150" s="432" t="s">
        <v>226</v>
      </c>
      <c r="T150" s="426"/>
      <c r="U150" s="723"/>
      <c r="V150" s="718" t="s">
        <v>207</v>
      </c>
      <c r="W150" s="719"/>
      <c r="X150" s="723"/>
    </row>
    <row r="151" spans="1:24" ht="15" customHeight="1">
      <c r="A151" s="1182">
        <v>1</v>
      </c>
      <c r="B151" s="722"/>
      <c r="C151" s="1265" t="s">
        <v>854</v>
      </c>
      <c r="D151" s="711" t="s">
        <v>848</v>
      </c>
      <c r="E151" s="1735" t="s">
        <v>843</v>
      </c>
      <c r="F151" s="1736"/>
      <c r="G151" s="1739">
        <v>124000</v>
      </c>
      <c r="H151" s="1740"/>
      <c r="I151" s="712">
        <v>100000</v>
      </c>
      <c r="J151" s="713">
        <v>50000</v>
      </c>
      <c r="K151" s="714"/>
      <c r="L151" s="714">
        <v>40000</v>
      </c>
      <c r="M151" s="714"/>
      <c r="N151" s="715"/>
      <c r="O151" s="715"/>
      <c r="P151" s="716">
        <f t="shared" si="11"/>
        <v>10000</v>
      </c>
      <c r="Q151" s="717"/>
      <c r="S151" s="724" t="s">
        <v>227</v>
      </c>
      <c r="T151" s="419"/>
      <c r="U151" s="725">
        <f>J177</f>
        <v>270400</v>
      </c>
      <c r="V151" s="718" t="s">
        <v>209</v>
      </c>
      <c r="W151" s="719"/>
      <c r="X151" s="720"/>
    </row>
    <row r="152" spans="1:24" ht="15" customHeight="1">
      <c r="A152" s="1182">
        <v>1</v>
      </c>
      <c r="B152" s="722"/>
      <c r="C152" s="1265" t="s">
        <v>842</v>
      </c>
      <c r="D152" s="711" t="s">
        <v>848</v>
      </c>
      <c r="E152" s="1735" t="s">
        <v>855</v>
      </c>
      <c r="F152" s="1736"/>
      <c r="G152" s="1739">
        <v>345000</v>
      </c>
      <c r="H152" s="1740"/>
      <c r="I152" s="712">
        <v>300000</v>
      </c>
      <c r="J152" s="713">
        <v>150000</v>
      </c>
      <c r="K152" s="714"/>
      <c r="L152" s="714">
        <v>100000</v>
      </c>
      <c r="M152" s="714"/>
      <c r="N152" s="715"/>
      <c r="O152" s="715"/>
      <c r="P152" s="716">
        <f t="shared" si="11"/>
        <v>50000</v>
      </c>
      <c r="Q152" s="717"/>
      <c r="S152" s="432"/>
      <c r="T152" s="726" t="s">
        <v>149</v>
      </c>
      <c r="U152" s="711"/>
      <c r="V152" s="724" t="s">
        <v>228</v>
      </c>
      <c r="W152" s="419"/>
      <c r="X152" s="725">
        <v>562000</v>
      </c>
    </row>
    <row r="153" spans="1:24" ht="15" customHeight="1">
      <c r="A153" s="1182">
        <v>1</v>
      </c>
      <c r="B153" s="722"/>
      <c r="C153" s="710"/>
      <c r="D153" s="711"/>
      <c r="E153" s="1735"/>
      <c r="F153" s="1736"/>
      <c r="G153" s="1739"/>
      <c r="H153" s="1740"/>
      <c r="I153" s="712"/>
      <c r="J153" s="713"/>
      <c r="K153" s="714"/>
      <c r="L153" s="714"/>
      <c r="M153" s="714"/>
      <c r="N153" s="715"/>
      <c r="O153" s="715"/>
      <c r="P153" s="716">
        <f t="shared" si="11"/>
        <v>0</v>
      </c>
      <c r="Q153" s="717"/>
      <c r="S153" s="728"/>
      <c r="T153" s="729" t="s">
        <v>151</v>
      </c>
      <c r="U153" s="730"/>
      <c r="V153" s="432"/>
      <c r="W153" s="726" t="s">
        <v>229</v>
      </c>
      <c r="X153" s="731">
        <v>528500</v>
      </c>
    </row>
    <row r="154" spans="1:24" ht="15" customHeight="1">
      <c r="A154" s="1182">
        <v>1</v>
      </c>
      <c r="B154" s="722"/>
      <c r="C154" s="710"/>
      <c r="D154" s="711"/>
      <c r="E154" s="1735"/>
      <c r="F154" s="1736"/>
      <c r="G154" s="1739"/>
      <c r="H154" s="1740"/>
      <c r="I154" s="712"/>
      <c r="J154" s="713"/>
      <c r="K154" s="714"/>
      <c r="L154" s="714"/>
      <c r="M154" s="714"/>
      <c r="N154" s="715"/>
      <c r="O154" s="715"/>
      <c r="P154" s="716">
        <f t="shared" si="11"/>
        <v>0</v>
      </c>
      <c r="Q154" s="717"/>
      <c r="S154" s="432" t="s">
        <v>230</v>
      </c>
      <c r="T154" s="426"/>
      <c r="U154" s="732"/>
      <c r="V154" s="728"/>
      <c r="W154" s="729" t="s">
        <v>231</v>
      </c>
      <c r="X154" s="733">
        <v>33500</v>
      </c>
    </row>
    <row r="155" spans="1:24" ht="15" customHeight="1">
      <c r="A155" s="1182">
        <v>1</v>
      </c>
      <c r="B155" s="699"/>
      <c r="C155" s="734"/>
      <c r="D155" s="730"/>
      <c r="E155" s="1769"/>
      <c r="F155" s="1770"/>
      <c r="G155" s="1767"/>
      <c r="H155" s="1768"/>
      <c r="I155" s="735"/>
      <c r="J155" s="736"/>
      <c r="K155" s="737"/>
      <c r="L155" s="737"/>
      <c r="M155" s="737"/>
      <c r="N155" s="738"/>
      <c r="O155" s="738"/>
      <c r="P155" s="739">
        <f t="shared" si="11"/>
        <v>0</v>
      </c>
      <c r="Q155" s="740"/>
      <c r="S155" s="718" t="s">
        <v>232</v>
      </c>
      <c r="T155" s="719"/>
      <c r="U155" s="720">
        <f>M177</f>
        <v>0</v>
      </c>
      <c r="V155" s="724" t="s">
        <v>233</v>
      </c>
      <c r="W155" s="419"/>
      <c r="X155" s="764"/>
    </row>
    <row r="156" spans="1:24" ht="15" customHeight="1">
      <c r="B156" s="1745" t="s">
        <v>234</v>
      </c>
      <c r="C156" s="1746"/>
      <c r="D156" s="1746"/>
      <c r="E156" s="1746"/>
      <c r="F156" s="1746"/>
      <c r="G156" s="1759"/>
      <c r="H156" s="1760"/>
      <c r="I156" s="703"/>
      <c r="J156" s="704"/>
      <c r="K156" s="705"/>
      <c r="L156" s="705"/>
      <c r="M156" s="705"/>
      <c r="N156" s="706"/>
      <c r="O156" s="706"/>
      <c r="P156" s="707">
        <f t="shared" si="11"/>
        <v>0</v>
      </c>
      <c r="Q156" s="708"/>
      <c r="S156" s="432" t="s">
        <v>235</v>
      </c>
      <c r="T156" s="426"/>
      <c r="U156" s="732"/>
      <c r="V156" s="432"/>
      <c r="W156" s="726" t="s">
        <v>229</v>
      </c>
      <c r="X156" s="711"/>
    </row>
    <row r="157" spans="1:24" ht="15" customHeight="1">
      <c r="A157" s="1182">
        <v>1</v>
      </c>
      <c r="B157" s="741"/>
      <c r="C157" s="1265" t="s">
        <v>816</v>
      </c>
      <c r="D157" s="711"/>
      <c r="E157" s="1735" t="s">
        <v>819</v>
      </c>
      <c r="F157" s="1736"/>
      <c r="G157" s="1739">
        <v>48000</v>
      </c>
      <c r="H157" s="1740"/>
      <c r="I157" s="712">
        <v>2400</v>
      </c>
      <c r="J157" s="713"/>
      <c r="K157" s="714"/>
      <c r="L157" s="714"/>
      <c r="M157" s="714"/>
      <c r="N157" s="715"/>
      <c r="O157" s="715"/>
      <c r="P157" s="716">
        <f t="shared" si="11"/>
        <v>2400</v>
      </c>
      <c r="Q157" s="717"/>
      <c r="S157" s="724" t="s">
        <v>236</v>
      </c>
      <c r="T157" s="419"/>
      <c r="U157" s="725">
        <f>L177</f>
        <v>201500</v>
      </c>
      <c r="V157" s="728"/>
      <c r="W157" s="729" t="s">
        <v>231</v>
      </c>
      <c r="X157" s="730"/>
    </row>
    <row r="158" spans="1:24" ht="15" customHeight="1">
      <c r="A158" s="1182">
        <v>1</v>
      </c>
      <c r="B158" s="741"/>
      <c r="C158" s="710"/>
      <c r="D158" s="711"/>
      <c r="E158" s="1735"/>
      <c r="F158" s="1736"/>
      <c r="G158" s="1739"/>
      <c r="H158" s="1740"/>
      <c r="I158" s="712"/>
      <c r="J158" s="713"/>
      <c r="K158" s="714"/>
      <c r="L158" s="714"/>
      <c r="M158" s="714"/>
      <c r="N158" s="715"/>
      <c r="O158" s="715"/>
      <c r="P158" s="716">
        <f t="shared" si="11"/>
        <v>0</v>
      </c>
      <c r="Q158" s="717"/>
      <c r="S158" s="432"/>
      <c r="T158" s="726" t="s">
        <v>682</v>
      </c>
      <c r="U158" s="711"/>
      <c r="V158" s="724" t="s">
        <v>237</v>
      </c>
      <c r="W158" s="419"/>
      <c r="X158" s="764"/>
    </row>
    <row r="159" spans="1:24" ht="15" customHeight="1">
      <c r="A159" s="1182">
        <v>1</v>
      </c>
      <c r="B159" s="741"/>
      <c r="C159" s="710"/>
      <c r="D159" s="711"/>
      <c r="E159" s="1735"/>
      <c r="F159" s="1736"/>
      <c r="G159" s="1739"/>
      <c r="H159" s="1740"/>
      <c r="I159" s="712"/>
      <c r="J159" s="713"/>
      <c r="K159" s="714"/>
      <c r="L159" s="714"/>
      <c r="M159" s="714"/>
      <c r="N159" s="715"/>
      <c r="O159" s="715"/>
      <c r="P159" s="716">
        <f t="shared" si="11"/>
        <v>0</v>
      </c>
      <c r="Q159" s="717"/>
      <c r="S159" s="432"/>
      <c r="T159" s="726" t="s">
        <v>535</v>
      </c>
      <c r="U159" s="711"/>
      <c r="V159" s="432"/>
      <c r="W159" s="726" t="s">
        <v>229</v>
      </c>
      <c r="X159" s="711"/>
    </row>
    <row r="160" spans="1:24" ht="15" customHeight="1">
      <c r="A160" s="1182">
        <v>1</v>
      </c>
      <c r="B160" s="722"/>
      <c r="C160" s="710"/>
      <c r="D160" s="711"/>
      <c r="E160" s="1735"/>
      <c r="F160" s="1736"/>
      <c r="G160" s="1739"/>
      <c r="H160" s="1740"/>
      <c r="I160" s="712"/>
      <c r="J160" s="713"/>
      <c r="K160" s="714"/>
      <c r="L160" s="714"/>
      <c r="M160" s="714"/>
      <c r="N160" s="715"/>
      <c r="O160" s="715"/>
      <c r="P160" s="716">
        <f t="shared" si="11"/>
        <v>0</v>
      </c>
      <c r="Q160" s="717"/>
      <c r="S160" s="432"/>
      <c r="T160" s="726" t="s">
        <v>536</v>
      </c>
      <c r="U160" s="711"/>
      <c r="V160" s="728"/>
      <c r="W160" s="729" t="s">
        <v>231</v>
      </c>
      <c r="X160" s="730"/>
    </row>
    <row r="161" spans="1:24" ht="15" customHeight="1">
      <c r="A161" s="1182">
        <v>1</v>
      </c>
      <c r="B161" s="722"/>
      <c r="C161" s="710"/>
      <c r="D161" s="711"/>
      <c r="E161" s="1735"/>
      <c r="F161" s="1736"/>
      <c r="G161" s="1739"/>
      <c r="H161" s="1740"/>
      <c r="I161" s="712"/>
      <c r="J161" s="713"/>
      <c r="K161" s="714"/>
      <c r="L161" s="714"/>
      <c r="M161" s="714"/>
      <c r="N161" s="715"/>
      <c r="O161" s="715"/>
      <c r="P161" s="716">
        <f t="shared" si="11"/>
        <v>0</v>
      </c>
      <c r="Q161" s="717"/>
      <c r="S161" s="728"/>
      <c r="T161" s="729" t="s">
        <v>164</v>
      </c>
      <c r="U161" s="730"/>
      <c r="V161" s="718" t="s">
        <v>238</v>
      </c>
      <c r="W161" s="719"/>
      <c r="X161" s="721">
        <f>SUM(X152,X155,X158)</f>
        <v>562000</v>
      </c>
    </row>
    <row r="162" spans="1:24" ht="15" customHeight="1">
      <c r="A162" s="1182">
        <v>1</v>
      </c>
      <c r="B162" s="722"/>
      <c r="C162" s="710"/>
      <c r="D162" s="711"/>
      <c r="E162" s="1735"/>
      <c r="F162" s="1736"/>
      <c r="G162" s="1739"/>
      <c r="H162" s="1740"/>
      <c r="I162" s="712"/>
      <c r="J162" s="713"/>
      <c r="K162" s="714"/>
      <c r="L162" s="714"/>
      <c r="M162" s="714"/>
      <c r="N162" s="715"/>
      <c r="O162" s="715"/>
      <c r="P162" s="716">
        <f t="shared" si="11"/>
        <v>0</v>
      </c>
      <c r="Q162" s="717"/>
      <c r="S162" s="718" t="s">
        <v>167</v>
      </c>
      <c r="T162" s="719"/>
      <c r="U162" s="720">
        <f>O177</f>
        <v>0</v>
      </c>
      <c r="V162" s="728" t="s">
        <v>55</v>
      </c>
      <c r="W162" s="742"/>
      <c r="X162" s="743">
        <f>SUM(X149:X151,X161)</f>
        <v>562000</v>
      </c>
    </row>
    <row r="163" spans="1:24" ht="15" customHeight="1">
      <c r="A163" s="1182">
        <v>1</v>
      </c>
      <c r="B163" s="699"/>
      <c r="C163" s="734"/>
      <c r="D163" s="730"/>
      <c r="E163" s="1769"/>
      <c r="F163" s="1770"/>
      <c r="G163" s="1767"/>
      <c r="H163" s="1768"/>
      <c r="I163" s="735"/>
      <c r="J163" s="736"/>
      <c r="K163" s="737"/>
      <c r="L163" s="737"/>
      <c r="M163" s="737"/>
      <c r="N163" s="738"/>
      <c r="O163" s="738"/>
      <c r="P163" s="739">
        <f t="shared" si="11"/>
        <v>0</v>
      </c>
      <c r="Q163" s="740"/>
      <c r="S163" s="728" t="s">
        <v>55</v>
      </c>
      <c r="T163" s="742"/>
      <c r="U163" s="744">
        <f>I177-P177</f>
        <v>471900</v>
      </c>
    </row>
    <row r="164" spans="1:24" ht="15" customHeight="1">
      <c r="B164" s="1755" t="s">
        <v>239</v>
      </c>
      <c r="C164" s="1756"/>
      <c r="D164" s="1756"/>
      <c r="E164" s="1756"/>
      <c r="F164" s="1771"/>
      <c r="G164" s="1737"/>
      <c r="H164" s="1738"/>
      <c r="I164" s="703"/>
      <c r="J164" s="704"/>
      <c r="K164" s="705"/>
      <c r="L164" s="705"/>
      <c r="M164" s="705"/>
      <c r="N164" s="706"/>
      <c r="O164" s="706"/>
      <c r="P164" s="707">
        <f t="shared" si="11"/>
        <v>0</v>
      </c>
      <c r="Q164" s="708"/>
    </row>
    <row r="165" spans="1:24" ht="22.5">
      <c r="A165" s="1182">
        <v>1</v>
      </c>
      <c r="B165" s="709"/>
      <c r="C165" s="710" t="s">
        <v>849</v>
      </c>
      <c r="D165" s="711"/>
      <c r="E165" s="1735" t="s">
        <v>850</v>
      </c>
      <c r="F165" s="1736"/>
      <c r="G165" s="1739">
        <v>15000</v>
      </c>
      <c r="H165" s="1740"/>
      <c r="I165" s="712">
        <v>15000</v>
      </c>
      <c r="J165" s="713"/>
      <c r="K165" s="714"/>
      <c r="L165" s="714"/>
      <c r="M165" s="714"/>
      <c r="N165" s="715"/>
      <c r="O165" s="715"/>
      <c r="P165" s="716">
        <f t="shared" si="11"/>
        <v>15000</v>
      </c>
      <c r="Q165" s="717"/>
      <c r="U165" s="745" t="str">
        <f>IF(U163-U149-U150-U151-U154-U155-U156-U157-U162=0,"OK!",U163-U149-U150-U151-U154-U155-U156-U157-U162)</f>
        <v>OK!</v>
      </c>
    </row>
    <row r="166" spans="1:24" ht="15" customHeight="1">
      <c r="A166" s="1182">
        <v>1</v>
      </c>
      <c r="B166" s="722"/>
      <c r="C166" s="1265" t="s">
        <v>852</v>
      </c>
      <c r="D166" s="711"/>
      <c r="E166" s="1735" t="s">
        <v>853</v>
      </c>
      <c r="F166" s="1736"/>
      <c r="G166" s="1739">
        <v>150000</v>
      </c>
      <c r="H166" s="1740"/>
      <c r="I166" s="712">
        <v>50000</v>
      </c>
      <c r="J166" s="713">
        <v>25000</v>
      </c>
      <c r="K166" s="714"/>
      <c r="L166" s="714">
        <v>25000</v>
      </c>
      <c r="M166" s="714"/>
      <c r="N166" s="715"/>
      <c r="O166" s="715"/>
      <c r="P166" s="716">
        <f t="shared" si="11"/>
        <v>0</v>
      </c>
      <c r="Q166" s="717"/>
    </row>
    <row r="167" spans="1:24" ht="15" customHeight="1">
      <c r="A167" s="1182">
        <v>1</v>
      </c>
      <c r="B167" s="722"/>
      <c r="C167" s="1265" t="s">
        <v>838</v>
      </c>
      <c r="D167" s="711"/>
      <c r="E167" s="1735" t="s">
        <v>850</v>
      </c>
      <c r="F167" s="1736"/>
      <c r="G167" s="1739">
        <v>4400</v>
      </c>
      <c r="H167" s="1740"/>
      <c r="I167" s="712">
        <v>4400</v>
      </c>
      <c r="J167" s="713"/>
      <c r="K167" s="714"/>
      <c r="L167" s="714">
        <v>4000</v>
      </c>
      <c r="M167" s="714"/>
      <c r="N167" s="715"/>
      <c r="O167" s="715"/>
      <c r="P167" s="716">
        <f t="shared" si="11"/>
        <v>400</v>
      </c>
      <c r="Q167" s="717"/>
    </row>
    <row r="168" spans="1:24" ht="15" customHeight="1">
      <c r="A168" s="1182">
        <v>1</v>
      </c>
      <c r="B168" s="722"/>
      <c r="C168" s="710" t="s">
        <v>856</v>
      </c>
      <c r="D168" s="711" t="s">
        <v>857</v>
      </c>
      <c r="E168" s="1735" t="s">
        <v>858</v>
      </c>
      <c r="F168" s="1736"/>
      <c r="G168" s="1739">
        <v>840000</v>
      </c>
      <c r="H168" s="1740"/>
      <c r="I168" s="712">
        <v>10000</v>
      </c>
      <c r="J168" s="713"/>
      <c r="K168" s="714"/>
      <c r="L168" s="714"/>
      <c r="M168" s="714"/>
      <c r="N168" s="715"/>
      <c r="O168" s="715"/>
      <c r="P168" s="716">
        <f t="shared" si="11"/>
        <v>10000</v>
      </c>
      <c r="Q168" s="717"/>
    </row>
    <row r="169" spans="1:24" ht="15" customHeight="1">
      <c r="A169" s="1182">
        <v>1</v>
      </c>
      <c r="B169" s="722"/>
      <c r="C169" s="710" t="s">
        <v>859</v>
      </c>
      <c r="D169" s="711" t="s">
        <v>860</v>
      </c>
      <c r="E169" s="1735" t="s">
        <v>861</v>
      </c>
      <c r="F169" s="1736"/>
      <c r="G169" s="1739">
        <v>39700</v>
      </c>
      <c r="H169" s="1740"/>
      <c r="I169" s="712">
        <v>1700</v>
      </c>
      <c r="J169" s="713"/>
      <c r="K169" s="714"/>
      <c r="L169" s="714"/>
      <c r="M169" s="714"/>
      <c r="N169" s="715"/>
      <c r="O169" s="715"/>
      <c r="P169" s="716">
        <f t="shared" si="11"/>
        <v>1700</v>
      </c>
      <c r="Q169" s="717"/>
    </row>
    <row r="170" spans="1:24" ht="15" customHeight="1">
      <c r="A170" s="1182">
        <v>1</v>
      </c>
      <c r="B170" s="699"/>
      <c r="C170" s="734"/>
      <c r="D170" s="730"/>
      <c r="E170" s="1769"/>
      <c r="F170" s="1770"/>
      <c r="G170" s="1767"/>
      <c r="H170" s="1768"/>
      <c r="I170" s="735"/>
      <c r="J170" s="736"/>
      <c r="K170" s="737"/>
      <c r="L170" s="737"/>
      <c r="M170" s="737"/>
      <c r="N170" s="738"/>
      <c r="O170" s="738"/>
      <c r="P170" s="739">
        <f t="shared" si="11"/>
        <v>0</v>
      </c>
      <c r="Q170" s="740"/>
    </row>
    <row r="171" spans="1:24" ht="15" customHeight="1">
      <c r="B171" s="1755" t="s">
        <v>241</v>
      </c>
      <c r="C171" s="1756"/>
      <c r="D171" s="1756"/>
      <c r="E171" s="1756"/>
      <c r="F171" s="1756"/>
      <c r="G171" s="1737"/>
      <c r="H171" s="1738"/>
      <c r="I171" s="703"/>
      <c r="J171" s="704"/>
      <c r="K171" s="705"/>
      <c r="L171" s="705"/>
      <c r="M171" s="705"/>
      <c r="N171" s="706"/>
      <c r="O171" s="706"/>
      <c r="P171" s="707">
        <f t="shared" si="11"/>
        <v>0</v>
      </c>
      <c r="Q171" s="708"/>
    </row>
    <row r="172" spans="1:24" ht="15" customHeight="1">
      <c r="A172" s="1182">
        <v>1</v>
      </c>
      <c r="B172" s="709"/>
      <c r="C172" s="710"/>
      <c r="D172" s="711"/>
      <c r="E172" s="1735"/>
      <c r="F172" s="1736"/>
      <c r="G172" s="1739"/>
      <c r="H172" s="1740"/>
      <c r="I172" s="712"/>
      <c r="J172" s="713"/>
      <c r="K172" s="714"/>
      <c r="L172" s="714"/>
      <c r="M172" s="714"/>
      <c r="N172" s="715"/>
      <c r="O172" s="715"/>
      <c r="P172" s="716">
        <f t="shared" si="11"/>
        <v>0</v>
      </c>
      <c r="Q172" s="717"/>
    </row>
    <row r="173" spans="1:24" ht="15" customHeight="1">
      <c r="A173" s="1182">
        <v>1</v>
      </c>
      <c r="B173" s="722"/>
      <c r="C173" s="710"/>
      <c r="D173" s="711"/>
      <c r="E173" s="1735"/>
      <c r="F173" s="1736"/>
      <c r="G173" s="1739"/>
      <c r="H173" s="1740"/>
      <c r="I173" s="712"/>
      <c r="J173" s="713"/>
      <c r="K173" s="714"/>
      <c r="L173" s="714"/>
      <c r="M173" s="714"/>
      <c r="N173" s="715"/>
      <c r="O173" s="715"/>
      <c r="P173" s="716">
        <f t="shared" si="11"/>
        <v>0</v>
      </c>
      <c r="Q173" s="717"/>
    </row>
    <row r="174" spans="1:24" ht="15" customHeight="1">
      <c r="A174" s="1182">
        <v>1</v>
      </c>
      <c r="B174" s="722"/>
      <c r="C174" s="710"/>
      <c r="D174" s="711"/>
      <c r="E174" s="1735"/>
      <c r="F174" s="1736"/>
      <c r="G174" s="1739"/>
      <c r="H174" s="1740"/>
      <c r="I174" s="712"/>
      <c r="J174" s="713"/>
      <c r="K174" s="714"/>
      <c r="L174" s="714"/>
      <c r="M174" s="714"/>
      <c r="N174" s="715"/>
      <c r="O174" s="715"/>
      <c r="P174" s="716">
        <f t="shared" si="11"/>
        <v>0</v>
      </c>
      <c r="Q174" s="717"/>
    </row>
    <row r="175" spans="1:24" ht="15" customHeight="1">
      <c r="A175" s="1182">
        <v>1</v>
      </c>
      <c r="B175" s="722"/>
      <c r="C175" s="710"/>
      <c r="D175" s="711"/>
      <c r="E175" s="1735"/>
      <c r="F175" s="1736"/>
      <c r="G175" s="1739"/>
      <c r="H175" s="1740"/>
      <c r="I175" s="712"/>
      <c r="J175" s="713"/>
      <c r="K175" s="714"/>
      <c r="L175" s="714"/>
      <c r="M175" s="714"/>
      <c r="N175" s="715"/>
      <c r="O175" s="715"/>
      <c r="P175" s="716">
        <f t="shared" si="11"/>
        <v>0</v>
      </c>
      <c r="Q175" s="717"/>
    </row>
    <row r="176" spans="1:24" ht="15" customHeight="1" thickBot="1">
      <c r="A176" s="1182">
        <v>1</v>
      </c>
      <c r="B176" s="699"/>
      <c r="C176" s="734"/>
      <c r="D176" s="730"/>
      <c r="E176" s="1769"/>
      <c r="F176" s="1770"/>
      <c r="G176" s="1767"/>
      <c r="H176" s="1768"/>
      <c r="I176" s="735"/>
      <c r="J176" s="736"/>
      <c r="K176" s="737"/>
      <c r="L176" s="737"/>
      <c r="M176" s="737"/>
      <c r="N176" s="738"/>
      <c r="O176" s="738"/>
      <c r="P176" s="746">
        <f t="shared" si="11"/>
        <v>0</v>
      </c>
      <c r="Q176" s="747"/>
    </row>
    <row r="177" spans="1:17" ht="24" customHeight="1" thickTop="1" thickBot="1">
      <c r="B177" s="1753" t="s">
        <v>242</v>
      </c>
      <c r="C177" s="1754"/>
      <c r="D177" s="1754"/>
      <c r="E177" s="1754"/>
      <c r="F177" s="1754"/>
      <c r="G177" s="1765">
        <f>SUMIF($A$149:$A$176,"1",G149:G176)</f>
        <v>2046200</v>
      </c>
      <c r="H177" s="1766"/>
      <c r="I177" s="748">
        <f>SUMIF($A$149:$A$176,"1",I149:I176)</f>
        <v>562000</v>
      </c>
      <c r="J177" s="749">
        <f t="shared" ref="J177:P177" si="12">SUMIF($A$149:$A$176,"1",J149:J176)</f>
        <v>270400</v>
      </c>
      <c r="K177" s="750">
        <f t="shared" si="12"/>
        <v>0</v>
      </c>
      <c r="L177" s="750">
        <f t="shared" si="12"/>
        <v>201500</v>
      </c>
      <c r="M177" s="750">
        <f t="shared" si="12"/>
        <v>0</v>
      </c>
      <c r="N177" s="751">
        <f t="shared" si="12"/>
        <v>0</v>
      </c>
      <c r="O177" s="751">
        <f t="shared" si="12"/>
        <v>0</v>
      </c>
      <c r="P177" s="752">
        <f t="shared" si="12"/>
        <v>90100</v>
      </c>
      <c r="Q177" s="753" t="s">
        <v>243</v>
      </c>
    </row>
    <row r="178" spans="1:17" ht="37.5" customHeight="1" thickTop="1">
      <c r="B178" s="1762" t="s">
        <v>617</v>
      </c>
      <c r="C178" s="1762"/>
      <c r="D178" s="1762"/>
      <c r="E178" s="1762"/>
      <c r="F178" s="1762"/>
      <c r="G178" s="1762"/>
      <c r="H178" s="1762"/>
      <c r="I178" s="1762"/>
      <c r="J178" s="1762"/>
      <c r="K178" s="1762"/>
      <c r="L178" s="1762"/>
      <c r="M178" s="1762"/>
      <c r="N178" s="1762"/>
      <c r="O178" s="1762"/>
      <c r="P178" s="1762"/>
      <c r="Q178" s="1762"/>
    </row>
    <row r="179" spans="1:17" ht="15" customHeight="1">
      <c r="B179" s="691"/>
      <c r="C179" s="691"/>
      <c r="D179" s="691"/>
      <c r="E179" s="691"/>
      <c r="F179" s="691"/>
      <c r="G179" s="691"/>
      <c r="H179" s="691"/>
      <c r="I179" s="691"/>
      <c r="J179" s="691"/>
      <c r="K179" s="691"/>
      <c r="L179" s="691"/>
      <c r="M179" s="691"/>
      <c r="N179" s="691"/>
      <c r="O179" s="691"/>
    </row>
    <row r="180" spans="1:17" ht="14.25" customHeight="1">
      <c r="P180" s="404" t="s">
        <v>71</v>
      </c>
    </row>
    <row r="181" spans="1:17" ht="15" customHeight="1">
      <c r="B181" s="1674" t="s">
        <v>214</v>
      </c>
      <c r="C181" s="1763"/>
      <c r="D181" s="1632" t="s">
        <v>215</v>
      </c>
      <c r="E181" s="1674" t="s">
        <v>216</v>
      </c>
      <c r="F181" s="1763"/>
      <c r="G181" s="1674" t="s">
        <v>217</v>
      </c>
      <c r="H181" s="1763"/>
      <c r="I181" s="1631" t="str">
        <f>I146</f>
        <v>令和３年度
事業費</v>
      </c>
      <c r="J181" s="1632" t="s">
        <v>180</v>
      </c>
      <c r="K181" s="1632"/>
      <c r="L181" s="1632"/>
      <c r="M181" s="1632"/>
      <c r="N181" s="1632"/>
      <c r="O181" s="1632"/>
      <c r="P181" s="1632"/>
    </row>
    <row r="182" spans="1:17" ht="15" customHeight="1">
      <c r="B182" s="699"/>
      <c r="C182" s="381" t="s">
        <v>218</v>
      </c>
      <c r="D182" s="1630"/>
      <c r="E182" s="1675"/>
      <c r="F182" s="1752"/>
      <c r="G182" s="1675"/>
      <c r="H182" s="1752"/>
      <c r="I182" s="1631"/>
      <c r="J182" s="700" t="s">
        <v>219</v>
      </c>
      <c r="K182" s="701" t="s">
        <v>642</v>
      </c>
      <c r="L182" s="701" t="s">
        <v>220</v>
      </c>
      <c r="M182" s="701" t="s">
        <v>221</v>
      </c>
      <c r="N182" s="702" t="s">
        <v>222</v>
      </c>
      <c r="O182" s="702" t="s">
        <v>507</v>
      </c>
      <c r="P182" s="754" t="s">
        <v>125</v>
      </c>
    </row>
    <row r="183" spans="1:17" ht="15" customHeight="1">
      <c r="B183" s="1745" t="s">
        <v>645</v>
      </c>
      <c r="C183" s="1746"/>
      <c r="D183" s="1746"/>
      <c r="E183" s="1746"/>
      <c r="F183" s="1761"/>
      <c r="G183" s="1759"/>
      <c r="H183" s="1760"/>
      <c r="I183" s="703"/>
      <c r="J183" s="704"/>
      <c r="K183" s="705"/>
      <c r="L183" s="705"/>
      <c r="M183" s="705"/>
      <c r="N183" s="705"/>
      <c r="O183" s="705"/>
      <c r="P183" s="755">
        <f t="shared" ref="P183:P205" si="13">I183-SUM(J183:M183)-O183</f>
        <v>0</v>
      </c>
    </row>
    <row r="184" spans="1:17" ht="15" customHeight="1">
      <c r="A184" s="1182">
        <v>1</v>
      </c>
      <c r="B184" s="709"/>
      <c r="C184" s="710"/>
      <c r="D184" s="711"/>
      <c r="E184" s="1735"/>
      <c r="F184" s="1736"/>
      <c r="G184" s="1739"/>
      <c r="H184" s="1740"/>
      <c r="I184" s="712"/>
      <c r="J184" s="713"/>
      <c r="K184" s="714"/>
      <c r="L184" s="714"/>
      <c r="M184" s="714"/>
      <c r="N184" s="714"/>
      <c r="O184" s="714"/>
      <c r="P184" s="756">
        <f t="shared" si="13"/>
        <v>0</v>
      </c>
    </row>
    <row r="185" spans="1:17" ht="15" customHeight="1">
      <c r="A185" s="1182">
        <v>1</v>
      </c>
      <c r="B185" s="722"/>
      <c r="C185" s="710"/>
      <c r="D185" s="711"/>
      <c r="E185" s="1735"/>
      <c r="F185" s="1736"/>
      <c r="G185" s="1739"/>
      <c r="H185" s="1740"/>
      <c r="I185" s="712"/>
      <c r="J185" s="713"/>
      <c r="K185" s="714"/>
      <c r="L185" s="714"/>
      <c r="M185" s="714"/>
      <c r="N185" s="714"/>
      <c r="O185" s="714"/>
      <c r="P185" s="756">
        <f t="shared" si="13"/>
        <v>0</v>
      </c>
    </row>
    <row r="186" spans="1:17" ht="15" customHeight="1">
      <c r="A186" s="1182">
        <v>1</v>
      </c>
      <c r="B186" s="722"/>
      <c r="C186" s="710"/>
      <c r="D186" s="711"/>
      <c r="E186" s="1735"/>
      <c r="F186" s="1741"/>
      <c r="G186" s="1739"/>
      <c r="H186" s="1740"/>
      <c r="I186" s="712"/>
      <c r="J186" s="713"/>
      <c r="K186" s="714"/>
      <c r="L186" s="714"/>
      <c r="M186" s="714"/>
      <c r="N186" s="714"/>
      <c r="O186" s="714"/>
      <c r="P186" s="756">
        <f t="shared" si="13"/>
        <v>0</v>
      </c>
    </row>
    <row r="187" spans="1:17" ht="15" customHeight="1">
      <c r="A187" s="1182">
        <v>1</v>
      </c>
      <c r="B187" s="722"/>
      <c r="C187" s="710"/>
      <c r="D187" s="711"/>
      <c r="E187" s="1735"/>
      <c r="F187" s="1736"/>
      <c r="G187" s="1739"/>
      <c r="H187" s="1740"/>
      <c r="I187" s="712"/>
      <c r="J187" s="713"/>
      <c r="K187" s="714"/>
      <c r="L187" s="714"/>
      <c r="M187" s="714"/>
      <c r="N187" s="714"/>
      <c r="O187" s="714"/>
      <c r="P187" s="756">
        <f t="shared" si="13"/>
        <v>0</v>
      </c>
    </row>
    <row r="188" spans="1:17" ht="15" customHeight="1">
      <c r="A188" s="1182">
        <v>1</v>
      </c>
      <c r="B188" s="722"/>
      <c r="C188" s="710"/>
      <c r="D188" s="711"/>
      <c r="E188" s="1735"/>
      <c r="F188" s="1736"/>
      <c r="G188" s="1739"/>
      <c r="H188" s="1740"/>
      <c r="I188" s="712"/>
      <c r="J188" s="713"/>
      <c r="K188" s="714"/>
      <c r="L188" s="714"/>
      <c r="M188" s="714"/>
      <c r="N188" s="714"/>
      <c r="O188" s="714"/>
      <c r="P188" s="756">
        <f t="shared" si="13"/>
        <v>0</v>
      </c>
    </row>
    <row r="189" spans="1:17" ht="15" customHeight="1">
      <c r="A189" s="1182">
        <v>1</v>
      </c>
      <c r="B189" s="722"/>
      <c r="C189" s="710"/>
      <c r="D189" s="711"/>
      <c r="E189" s="1735"/>
      <c r="F189" s="1736"/>
      <c r="G189" s="1739"/>
      <c r="H189" s="1740"/>
      <c r="I189" s="712"/>
      <c r="J189" s="713"/>
      <c r="K189" s="714"/>
      <c r="L189" s="714"/>
      <c r="M189" s="714"/>
      <c r="N189" s="714"/>
      <c r="O189" s="714"/>
      <c r="P189" s="756">
        <f t="shared" si="13"/>
        <v>0</v>
      </c>
    </row>
    <row r="190" spans="1:17" ht="15" customHeight="1">
      <c r="A190" s="1182">
        <v>1</v>
      </c>
      <c r="B190" s="699"/>
      <c r="C190" s="757"/>
      <c r="D190" s="758"/>
      <c r="E190" s="1675"/>
      <c r="F190" s="1742"/>
      <c r="G190" s="1743"/>
      <c r="H190" s="1744"/>
      <c r="I190" s="759"/>
      <c r="J190" s="760"/>
      <c r="K190" s="761"/>
      <c r="L190" s="761"/>
      <c r="M190" s="761"/>
      <c r="N190" s="761"/>
      <c r="O190" s="761"/>
      <c r="P190" s="762">
        <f t="shared" si="13"/>
        <v>0</v>
      </c>
    </row>
    <row r="191" spans="1:17" ht="15" customHeight="1">
      <c r="B191" s="1745" t="s">
        <v>244</v>
      </c>
      <c r="C191" s="1746"/>
      <c r="D191" s="1746"/>
      <c r="E191" s="1746"/>
      <c r="F191" s="1746"/>
      <c r="G191" s="1759"/>
      <c r="H191" s="1760"/>
      <c r="I191" s="703"/>
      <c r="J191" s="704"/>
      <c r="K191" s="705"/>
      <c r="L191" s="705"/>
      <c r="M191" s="705"/>
      <c r="N191" s="705"/>
      <c r="O191" s="705"/>
      <c r="P191" s="755">
        <f t="shared" si="13"/>
        <v>0</v>
      </c>
    </row>
    <row r="192" spans="1:17" ht="15" customHeight="1">
      <c r="A192" s="1182">
        <v>1</v>
      </c>
      <c r="B192" s="709"/>
      <c r="C192" s="710"/>
      <c r="D192" s="711"/>
      <c r="E192" s="1735"/>
      <c r="F192" s="1736"/>
      <c r="G192" s="1739"/>
      <c r="H192" s="1740"/>
      <c r="I192" s="712"/>
      <c r="J192" s="713"/>
      <c r="K192" s="714"/>
      <c r="L192" s="714"/>
      <c r="M192" s="714"/>
      <c r="N192" s="714"/>
      <c r="O192" s="714"/>
      <c r="P192" s="756">
        <f t="shared" si="13"/>
        <v>0</v>
      </c>
    </row>
    <row r="193" spans="1:17" ht="15" customHeight="1">
      <c r="A193" s="1182">
        <v>1</v>
      </c>
      <c r="B193" s="722"/>
      <c r="C193" s="710"/>
      <c r="D193" s="711"/>
      <c r="E193" s="1735"/>
      <c r="F193" s="1736"/>
      <c r="G193" s="1739"/>
      <c r="H193" s="1740"/>
      <c r="I193" s="712"/>
      <c r="J193" s="713"/>
      <c r="K193" s="714"/>
      <c r="L193" s="714"/>
      <c r="M193" s="714"/>
      <c r="N193" s="714"/>
      <c r="O193" s="714"/>
      <c r="P193" s="756">
        <f t="shared" si="13"/>
        <v>0</v>
      </c>
    </row>
    <row r="194" spans="1:17" ht="15" customHeight="1">
      <c r="A194" s="1182">
        <v>1</v>
      </c>
      <c r="B194" s="722"/>
      <c r="C194" s="710"/>
      <c r="D194" s="711"/>
      <c r="E194" s="1735"/>
      <c r="F194" s="1741"/>
      <c r="G194" s="1739"/>
      <c r="H194" s="1740"/>
      <c r="I194" s="712"/>
      <c r="J194" s="713"/>
      <c r="K194" s="714"/>
      <c r="L194" s="714"/>
      <c r="M194" s="714"/>
      <c r="N194" s="714"/>
      <c r="O194" s="714"/>
      <c r="P194" s="756">
        <f t="shared" si="13"/>
        <v>0</v>
      </c>
    </row>
    <row r="195" spans="1:17" ht="15" customHeight="1">
      <c r="A195" s="1182">
        <v>1</v>
      </c>
      <c r="B195" s="722"/>
      <c r="C195" s="710"/>
      <c r="D195" s="711"/>
      <c r="E195" s="1735"/>
      <c r="F195" s="1736"/>
      <c r="G195" s="1739"/>
      <c r="H195" s="1740"/>
      <c r="I195" s="712"/>
      <c r="J195" s="713"/>
      <c r="K195" s="714"/>
      <c r="L195" s="714"/>
      <c r="M195" s="714"/>
      <c r="N195" s="714"/>
      <c r="O195" s="714"/>
      <c r="P195" s="756">
        <f t="shared" si="13"/>
        <v>0</v>
      </c>
    </row>
    <row r="196" spans="1:17" ht="15" customHeight="1">
      <c r="A196" s="1182">
        <v>1</v>
      </c>
      <c r="B196" s="722"/>
      <c r="C196" s="710"/>
      <c r="D196" s="711"/>
      <c r="E196" s="1735"/>
      <c r="F196" s="1741"/>
      <c r="G196" s="1739"/>
      <c r="H196" s="1740"/>
      <c r="I196" s="712"/>
      <c r="J196" s="713"/>
      <c r="K196" s="714"/>
      <c r="L196" s="714"/>
      <c r="M196" s="714"/>
      <c r="N196" s="714"/>
      <c r="O196" s="714"/>
      <c r="P196" s="756">
        <f t="shared" si="13"/>
        <v>0</v>
      </c>
    </row>
    <row r="197" spans="1:17" ht="15" customHeight="1">
      <c r="A197" s="1182">
        <v>1</v>
      </c>
      <c r="B197" s="722"/>
      <c r="C197" s="710"/>
      <c r="D197" s="711"/>
      <c r="E197" s="1735"/>
      <c r="F197" s="1736"/>
      <c r="G197" s="1739"/>
      <c r="H197" s="1740"/>
      <c r="I197" s="712"/>
      <c r="J197" s="713"/>
      <c r="K197" s="714"/>
      <c r="L197" s="714"/>
      <c r="M197" s="714"/>
      <c r="N197" s="714"/>
      <c r="O197" s="714"/>
      <c r="P197" s="756">
        <f t="shared" si="13"/>
        <v>0</v>
      </c>
    </row>
    <row r="198" spans="1:17" ht="15" customHeight="1">
      <c r="A198" s="1182">
        <v>1</v>
      </c>
      <c r="B198" s="699"/>
      <c r="C198" s="757"/>
      <c r="D198" s="758"/>
      <c r="E198" s="1675"/>
      <c r="F198" s="1742"/>
      <c r="G198" s="1743"/>
      <c r="H198" s="1744"/>
      <c r="I198" s="759"/>
      <c r="J198" s="760"/>
      <c r="K198" s="761"/>
      <c r="L198" s="761"/>
      <c r="M198" s="761"/>
      <c r="N198" s="761"/>
      <c r="O198" s="761"/>
      <c r="P198" s="762">
        <f t="shared" si="13"/>
        <v>0</v>
      </c>
    </row>
    <row r="199" spans="1:17" ht="15" customHeight="1">
      <c r="B199" s="1755" t="s">
        <v>638</v>
      </c>
      <c r="C199" s="1756"/>
      <c r="D199" s="1756"/>
      <c r="E199" s="1756"/>
      <c r="F199" s="1756"/>
      <c r="G199" s="1737"/>
      <c r="H199" s="1738"/>
      <c r="I199" s="703"/>
      <c r="J199" s="704"/>
      <c r="K199" s="705"/>
      <c r="L199" s="705"/>
      <c r="M199" s="705"/>
      <c r="N199" s="705"/>
      <c r="O199" s="705"/>
      <c r="P199" s="755">
        <f t="shared" si="13"/>
        <v>0</v>
      </c>
    </row>
    <row r="200" spans="1:17" ht="15" customHeight="1">
      <c r="A200" s="1182">
        <v>1</v>
      </c>
      <c r="B200" s="709"/>
      <c r="C200" s="710"/>
      <c r="D200" s="711"/>
      <c r="E200" s="1735"/>
      <c r="F200" s="1736"/>
      <c r="G200" s="1739"/>
      <c r="H200" s="1740"/>
      <c r="I200" s="712"/>
      <c r="J200" s="713"/>
      <c r="K200" s="714"/>
      <c r="L200" s="714"/>
      <c r="M200" s="714"/>
      <c r="N200" s="714"/>
      <c r="O200" s="714"/>
      <c r="P200" s="756">
        <f t="shared" si="13"/>
        <v>0</v>
      </c>
    </row>
    <row r="201" spans="1:17" ht="15" customHeight="1">
      <c r="A201" s="1182">
        <v>1</v>
      </c>
      <c r="B201" s="722"/>
      <c r="C201" s="710"/>
      <c r="D201" s="711"/>
      <c r="E201" s="1735"/>
      <c r="F201" s="1736"/>
      <c r="G201" s="1739"/>
      <c r="H201" s="1740"/>
      <c r="I201" s="712"/>
      <c r="J201" s="713"/>
      <c r="K201" s="714"/>
      <c r="L201" s="714"/>
      <c r="M201" s="714"/>
      <c r="N201" s="714"/>
      <c r="O201" s="714"/>
      <c r="P201" s="756">
        <f t="shared" si="13"/>
        <v>0</v>
      </c>
    </row>
    <row r="202" spans="1:17" ht="15" customHeight="1">
      <c r="A202" s="1182">
        <v>1</v>
      </c>
      <c r="B202" s="722"/>
      <c r="C202" s="710"/>
      <c r="D202" s="711"/>
      <c r="E202" s="1735"/>
      <c r="F202" s="1736"/>
      <c r="G202" s="1739"/>
      <c r="H202" s="1740"/>
      <c r="I202" s="712"/>
      <c r="J202" s="713"/>
      <c r="K202" s="714"/>
      <c r="L202" s="714"/>
      <c r="M202" s="714"/>
      <c r="N202" s="714"/>
      <c r="O202" s="714"/>
      <c r="P202" s="756">
        <f t="shared" si="13"/>
        <v>0</v>
      </c>
    </row>
    <row r="203" spans="1:17" ht="15" customHeight="1">
      <c r="A203" s="1182">
        <v>1</v>
      </c>
      <c r="B203" s="722"/>
      <c r="C203" s="710"/>
      <c r="D203" s="711"/>
      <c r="E203" s="1735"/>
      <c r="F203" s="1736"/>
      <c r="G203" s="1739"/>
      <c r="H203" s="1740"/>
      <c r="I203" s="712"/>
      <c r="J203" s="713"/>
      <c r="K203" s="714"/>
      <c r="L203" s="714"/>
      <c r="M203" s="714"/>
      <c r="N203" s="714"/>
      <c r="O203" s="714"/>
      <c r="P203" s="756">
        <f t="shared" si="13"/>
        <v>0</v>
      </c>
    </row>
    <row r="204" spans="1:17" ht="15" customHeight="1">
      <c r="A204" s="1182">
        <v>1</v>
      </c>
      <c r="B204" s="722"/>
      <c r="C204" s="710"/>
      <c r="D204" s="711"/>
      <c r="E204" s="1735"/>
      <c r="F204" s="1736"/>
      <c r="G204" s="1739"/>
      <c r="H204" s="1740"/>
      <c r="I204" s="712"/>
      <c r="J204" s="713"/>
      <c r="K204" s="714"/>
      <c r="L204" s="714"/>
      <c r="M204" s="714"/>
      <c r="N204" s="714"/>
      <c r="O204" s="714"/>
      <c r="P204" s="756">
        <f t="shared" si="13"/>
        <v>0</v>
      </c>
    </row>
    <row r="205" spans="1:17" ht="15" customHeight="1">
      <c r="A205" s="1182">
        <v>1</v>
      </c>
      <c r="B205" s="699"/>
      <c r="C205" s="757"/>
      <c r="D205" s="758"/>
      <c r="E205" s="1675"/>
      <c r="F205" s="1752"/>
      <c r="G205" s="1743"/>
      <c r="H205" s="1744"/>
      <c r="I205" s="759"/>
      <c r="J205" s="760"/>
      <c r="K205" s="761"/>
      <c r="L205" s="761"/>
      <c r="M205" s="761"/>
      <c r="N205" s="761"/>
      <c r="O205" s="761"/>
      <c r="P205" s="762">
        <f t="shared" si="13"/>
        <v>0</v>
      </c>
    </row>
    <row r="206" spans="1:17" ht="24" customHeight="1">
      <c r="B206" s="1753" t="s">
        <v>242</v>
      </c>
      <c r="C206" s="1754"/>
      <c r="D206" s="1754"/>
      <c r="E206" s="1754"/>
      <c r="F206" s="1754"/>
      <c r="G206" s="1757">
        <f>SUMIF($A$184:$A$205,"1",G184:G205)</f>
        <v>0</v>
      </c>
      <c r="H206" s="1758"/>
      <c r="I206" s="1123">
        <f t="shared" ref="I206:P206" si="14">SUMIF($A$184:$A$205,"1",I184:I205)</f>
        <v>0</v>
      </c>
      <c r="J206" s="1124">
        <f t="shared" si="14"/>
        <v>0</v>
      </c>
      <c r="K206" s="1125">
        <f t="shared" si="14"/>
        <v>0</v>
      </c>
      <c r="L206" s="1125">
        <f t="shared" si="14"/>
        <v>0</v>
      </c>
      <c r="M206" s="1125">
        <f t="shared" si="14"/>
        <v>0</v>
      </c>
      <c r="N206" s="1125">
        <f t="shared" si="14"/>
        <v>0</v>
      </c>
      <c r="O206" s="1125">
        <f t="shared" si="14"/>
        <v>0</v>
      </c>
      <c r="P206" s="1126">
        <f t="shared" si="14"/>
        <v>0</v>
      </c>
    </row>
    <row r="207" spans="1:17" ht="24" customHeight="1" thickBot="1">
      <c r="B207" s="1747" t="s">
        <v>245</v>
      </c>
      <c r="C207" s="1748"/>
      <c r="D207" s="1748"/>
      <c r="E207" s="1748"/>
      <c r="F207" s="1749"/>
      <c r="G207" s="1750">
        <f>SUM(G177+G206)</f>
        <v>2046200</v>
      </c>
      <c r="H207" s="1751"/>
      <c r="I207" s="1127">
        <f t="shared" ref="I207:P207" si="15">SUM(I177+I206)</f>
        <v>562000</v>
      </c>
      <c r="J207" s="1128">
        <f t="shared" si="15"/>
        <v>270400</v>
      </c>
      <c r="K207" s="1129">
        <f t="shared" si="15"/>
        <v>0</v>
      </c>
      <c r="L207" s="1129">
        <f t="shared" si="15"/>
        <v>201500</v>
      </c>
      <c r="M207" s="1129">
        <f t="shared" si="15"/>
        <v>0</v>
      </c>
      <c r="N207" s="1129">
        <f t="shared" si="15"/>
        <v>0</v>
      </c>
      <c r="O207" s="1129">
        <f t="shared" si="15"/>
        <v>0</v>
      </c>
      <c r="P207" s="1126">
        <f t="shared" si="15"/>
        <v>90100</v>
      </c>
    </row>
    <row r="208" spans="1:17" ht="18" thickBot="1">
      <c r="B208" s="1780" t="s">
        <v>753</v>
      </c>
      <c r="C208" s="1780"/>
      <c r="D208" s="1780"/>
      <c r="E208" s="1780"/>
      <c r="F208" s="692"/>
      <c r="P208" s="1666" t="s">
        <v>113</v>
      </c>
      <c r="Q208" s="1668"/>
    </row>
    <row r="209" spans="1:24" ht="7.5" customHeight="1">
      <c r="B209" s="691"/>
      <c r="C209" s="691"/>
      <c r="D209" s="691"/>
      <c r="E209" s="691"/>
      <c r="F209" s="692"/>
      <c r="Q209" s="693"/>
    </row>
    <row r="210" spans="1:24" ht="27" customHeight="1" thickBot="1">
      <c r="B210" s="1762" t="s">
        <v>608</v>
      </c>
      <c r="C210" s="1762"/>
      <c r="D210" s="1762"/>
      <c r="E210" s="1762"/>
      <c r="F210" s="1762"/>
      <c r="G210" s="1762"/>
      <c r="H210" s="1762"/>
      <c r="I210" s="1762"/>
      <c r="J210" s="1762"/>
      <c r="K210" s="1762"/>
    </row>
    <row r="211" spans="1:24" ht="15" customHeight="1" thickTop="1">
      <c r="B211" s="694"/>
      <c r="C211" s="694"/>
      <c r="D211" s="1773" t="s">
        <v>607</v>
      </c>
      <c r="E211" s="1774">
        <f>○推計１!F131</f>
        <v>1695960</v>
      </c>
      <c r="F211" s="1776" t="s">
        <v>544</v>
      </c>
      <c r="G211" s="1779">
        <f>○推計２!F86</f>
        <v>1395387</v>
      </c>
      <c r="H211" s="1772" t="s">
        <v>211</v>
      </c>
      <c r="I211" s="696" t="s">
        <v>212</v>
      </c>
    </row>
    <row r="212" spans="1:24" ht="15" customHeight="1" thickBot="1">
      <c r="C212" s="695"/>
      <c r="D212" s="1773"/>
      <c r="E212" s="1775"/>
      <c r="F212" s="1776"/>
      <c r="G212" s="1775"/>
      <c r="H212" s="1772"/>
      <c r="I212" s="763">
        <f>E211-G211</f>
        <v>300573</v>
      </c>
      <c r="J212" s="698" t="s">
        <v>213</v>
      </c>
    </row>
    <row r="213" spans="1:24" ht="15" customHeight="1" thickTop="1">
      <c r="P213" s="1669" t="s">
        <v>71</v>
      </c>
      <c r="Q213" s="1669"/>
    </row>
    <row r="214" spans="1:24" ht="15" customHeight="1" thickBot="1">
      <c r="B214" s="1674" t="s">
        <v>214</v>
      </c>
      <c r="C214" s="1763"/>
      <c r="D214" s="1632" t="s">
        <v>215</v>
      </c>
      <c r="E214" s="1674" t="s">
        <v>216</v>
      </c>
      <c r="F214" s="1763"/>
      <c r="G214" s="1674" t="s">
        <v>217</v>
      </c>
      <c r="H214" s="1763"/>
      <c r="I214" s="1631" t="s">
        <v>826</v>
      </c>
      <c r="J214" s="1632" t="s">
        <v>180</v>
      </c>
      <c r="K214" s="1632"/>
      <c r="L214" s="1632"/>
      <c r="M214" s="1632"/>
      <c r="N214" s="1632"/>
      <c r="O214" s="1632"/>
      <c r="P214" s="1632"/>
      <c r="Q214" s="1632"/>
    </row>
    <row r="215" spans="1:24" ht="15" customHeight="1">
      <c r="B215" s="699"/>
      <c r="C215" s="381" t="s">
        <v>218</v>
      </c>
      <c r="D215" s="1630"/>
      <c r="E215" s="1675"/>
      <c r="F215" s="1752"/>
      <c r="G215" s="1675"/>
      <c r="H215" s="1752"/>
      <c r="I215" s="1631"/>
      <c r="J215" s="700" t="s">
        <v>219</v>
      </c>
      <c r="K215" s="701" t="s">
        <v>642</v>
      </c>
      <c r="L215" s="701" t="s">
        <v>220</v>
      </c>
      <c r="M215" s="701" t="s">
        <v>221</v>
      </c>
      <c r="N215" s="702" t="s">
        <v>222</v>
      </c>
      <c r="O215" s="702" t="s">
        <v>507</v>
      </c>
      <c r="P215" s="1777" t="s">
        <v>125</v>
      </c>
      <c r="Q215" s="1778"/>
    </row>
    <row r="216" spans="1:24" ht="15" customHeight="1">
      <c r="B216" s="1745" t="s">
        <v>645</v>
      </c>
      <c r="C216" s="1746"/>
      <c r="D216" s="1746"/>
      <c r="E216" s="1746"/>
      <c r="F216" s="1761"/>
      <c r="G216" s="1759"/>
      <c r="H216" s="1760"/>
      <c r="I216" s="703"/>
      <c r="J216" s="704"/>
      <c r="K216" s="705"/>
      <c r="L216" s="705"/>
      <c r="M216" s="705"/>
      <c r="N216" s="706"/>
      <c r="O216" s="706"/>
      <c r="P216" s="707">
        <f>I216-SUM(J216:M216)-O216</f>
        <v>0</v>
      </c>
      <c r="Q216" s="708"/>
      <c r="S216" s="372" t="s">
        <v>223</v>
      </c>
      <c r="U216" s="372"/>
      <c r="V216" s="372" t="s">
        <v>224</v>
      </c>
      <c r="W216" s="372"/>
    </row>
    <row r="217" spans="1:24" ht="15" customHeight="1">
      <c r="A217" s="1182">
        <v>1</v>
      </c>
      <c r="B217" s="709"/>
      <c r="C217" s="1265" t="s">
        <v>821</v>
      </c>
      <c r="D217" s="711"/>
      <c r="E217" s="1735" t="s">
        <v>862</v>
      </c>
      <c r="F217" s="1736"/>
      <c r="G217" s="1739">
        <v>464600</v>
      </c>
      <c r="H217" s="1740"/>
      <c r="I217" s="712">
        <v>45000</v>
      </c>
      <c r="J217" s="713">
        <v>26300</v>
      </c>
      <c r="K217" s="714"/>
      <c r="L217" s="714">
        <v>18000</v>
      </c>
      <c r="M217" s="714"/>
      <c r="N217" s="715"/>
      <c r="O217" s="715"/>
      <c r="P217" s="716">
        <f t="shared" ref="P217:P244" si="16">I217-SUM(J217:M217)-O217</f>
        <v>700</v>
      </c>
      <c r="Q217" s="717"/>
      <c r="S217" s="718" t="s">
        <v>225</v>
      </c>
      <c r="T217" s="719"/>
      <c r="U217" s="720">
        <f>K245</f>
        <v>0</v>
      </c>
      <c r="V217" s="718" t="s">
        <v>205</v>
      </c>
      <c r="W217" s="719"/>
      <c r="X217" s="723"/>
    </row>
    <row r="218" spans="1:24" ht="15" customHeight="1">
      <c r="A218" s="1182">
        <v>1</v>
      </c>
      <c r="B218" s="722"/>
      <c r="C218" s="1265" t="s">
        <v>852</v>
      </c>
      <c r="D218" s="711"/>
      <c r="E218" s="1735" t="s">
        <v>863</v>
      </c>
      <c r="F218" s="1736"/>
      <c r="G218" s="1739">
        <v>150000</v>
      </c>
      <c r="H218" s="1740"/>
      <c r="I218" s="712">
        <v>50000</v>
      </c>
      <c r="J218" s="713">
        <v>25000</v>
      </c>
      <c r="K218" s="714"/>
      <c r="L218" s="714">
        <v>25000</v>
      </c>
      <c r="M218" s="714"/>
      <c r="N218" s="715"/>
      <c r="O218" s="715"/>
      <c r="P218" s="716">
        <f t="shared" si="16"/>
        <v>0</v>
      </c>
      <c r="Q218" s="717"/>
      <c r="S218" s="432" t="s">
        <v>226</v>
      </c>
      <c r="T218" s="426"/>
      <c r="U218" s="723"/>
      <c r="V218" s="718" t="s">
        <v>207</v>
      </c>
      <c r="W218" s="719"/>
      <c r="X218" s="723"/>
    </row>
    <row r="219" spans="1:24" ht="15" customHeight="1">
      <c r="A219" s="1182">
        <v>1</v>
      </c>
      <c r="B219" s="722"/>
      <c r="C219" s="710" t="s">
        <v>856</v>
      </c>
      <c r="D219" s="711" t="s">
        <v>860</v>
      </c>
      <c r="E219" s="1735" t="s">
        <v>858</v>
      </c>
      <c r="F219" s="1736"/>
      <c r="G219" s="1739">
        <v>840000</v>
      </c>
      <c r="H219" s="1740"/>
      <c r="I219" s="712">
        <v>30000</v>
      </c>
      <c r="J219" s="713"/>
      <c r="K219" s="714"/>
      <c r="L219" s="714"/>
      <c r="M219" s="714"/>
      <c r="N219" s="715"/>
      <c r="O219" s="715"/>
      <c r="P219" s="716">
        <f t="shared" si="16"/>
        <v>30000</v>
      </c>
      <c r="Q219" s="717"/>
      <c r="S219" s="724" t="s">
        <v>227</v>
      </c>
      <c r="T219" s="419"/>
      <c r="U219" s="725">
        <f>J245</f>
        <v>56300</v>
      </c>
      <c r="V219" s="718" t="s">
        <v>209</v>
      </c>
      <c r="W219" s="719"/>
      <c r="X219" s="720"/>
    </row>
    <row r="220" spans="1:24" ht="15" customHeight="1">
      <c r="A220" s="1182">
        <v>1</v>
      </c>
      <c r="B220" s="722"/>
      <c r="C220" s="710" t="s">
        <v>859</v>
      </c>
      <c r="D220" s="711" t="s">
        <v>866</v>
      </c>
      <c r="E220" s="1735" t="s">
        <v>861</v>
      </c>
      <c r="F220" s="1736"/>
      <c r="G220" s="1739">
        <v>39700</v>
      </c>
      <c r="H220" s="1740"/>
      <c r="I220" s="712">
        <v>38000</v>
      </c>
      <c r="J220" s="713"/>
      <c r="K220" s="714"/>
      <c r="L220" s="714"/>
      <c r="M220" s="714"/>
      <c r="N220" s="715"/>
      <c r="O220" s="715"/>
      <c r="P220" s="716">
        <f t="shared" si="16"/>
        <v>38000</v>
      </c>
      <c r="Q220" s="717"/>
      <c r="S220" s="432"/>
      <c r="T220" s="726" t="s">
        <v>149</v>
      </c>
      <c r="U220" s="711"/>
      <c r="V220" s="724" t="s">
        <v>228</v>
      </c>
      <c r="W220" s="419"/>
      <c r="X220" s="725">
        <v>225400</v>
      </c>
    </row>
    <row r="221" spans="1:24" ht="15" customHeight="1">
      <c r="A221" s="1182">
        <v>1</v>
      </c>
      <c r="B221" s="722"/>
      <c r="C221" s="710"/>
      <c r="D221" s="711"/>
      <c r="E221" s="1735"/>
      <c r="F221" s="1736"/>
      <c r="G221" s="1739"/>
      <c r="H221" s="1740"/>
      <c r="I221" s="712"/>
      <c r="J221" s="713"/>
      <c r="K221" s="714"/>
      <c r="L221" s="714"/>
      <c r="M221" s="714"/>
      <c r="N221" s="715"/>
      <c r="O221" s="715"/>
      <c r="P221" s="716">
        <f t="shared" si="16"/>
        <v>0</v>
      </c>
      <c r="Q221" s="717"/>
      <c r="S221" s="728"/>
      <c r="T221" s="729" t="s">
        <v>151</v>
      </c>
      <c r="U221" s="730"/>
      <c r="V221" s="432"/>
      <c r="W221" s="726" t="s">
        <v>229</v>
      </c>
      <c r="X221" s="731">
        <v>145000</v>
      </c>
    </row>
    <row r="222" spans="1:24" ht="15" customHeight="1">
      <c r="A222" s="1182">
        <v>1</v>
      </c>
      <c r="B222" s="722"/>
      <c r="C222" s="710"/>
      <c r="D222" s="711"/>
      <c r="E222" s="1735"/>
      <c r="F222" s="1736"/>
      <c r="G222" s="1739"/>
      <c r="H222" s="1740"/>
      <c r="I222" s="712"/>
      <c r="J222" s="713"/>
      <c r="K222" s="714"/>
      <c r="L222" s="714"/>
      <c r="M222" s="714"/>
      <c r="N222" s="715"/>
      <c r="O222" s="715"/>
      <c r="P222" s="716">
        <f t="shared" si="16"/>
        <v>0</v>
      </c>
      <c r="Q222" s="717"/>
      <c r="S222" s="432" t="s">
        <v>230</v>
      </c>
      <c r="T222" s="426"/>
      <c r="U222" s="732"/>
      <c r="V222" s="728"/>
      <c r="W222" s="729" t="s">
        <v>231</v>
      </c>
      <c r="X222" s="733">
        <v>80400</v>
      </c>
    </row>
    <row r="223" spans="1:24" ht="15" customHeight="1">
      <c r="A223" s="1182">
        <v>1</v>
      </c>
      <c r="B223" s="699"/>
      <c r="C223" s="734"/>
      <c r="D223" s="730"/>
      <c r="E223" s="1769"/>
      <c r="F223" s="1770"/>
      <c r="G223" s="1767"/>
      <c r="H223" s="1768"/>
      <c r="I223" s="735"/>
      <c r="J223" s="736"/>
      <c r="K223" s="737"/>
      <c r="L223" s="737"/>
      <c r="M223" s="737"/>
      <c r="N223" s="738"/>
      <c r="O223" s="738"/>
      <c r="P223" s="739">
        <f t="shared" si="16"/>
        <v>0</v>
      </c>
      <c r="Q223" s="740"/>
      <c r="S223" s="718" t="s">
        <v>232</v>
      </c>
      <c r="T223" s="719"/>
      <c r="U223" s="720">
        <f>M245</f>
        <v>0</v>
      </c>
      <c r="V223" s="724" t="s">
        <v>233</v>
      </c>
      <c r="W223" s="419"/>
      <c r="X223" s="764"/>
    </row>
    <row r="224" spans="1:24" ht="15" customHeight="1">
      <c r="B224" s="1745" t="s">
        <v>234</v>
      </c>
      <c r="C224" s="1746"/>
      <c r="D224" s="1746"/>
      <c r="E224" s="1746"/>
      <c r="F224" s="1746"/>
      <c r="G224" s="1759"/>
      <c r="H224" s="1760"/>
      <c r="I224" s="703"/>
      <c r="J224" s="704"/>
      <c r="K224" s="705"/>
      <c r="L224" s="705"/>
      <c r="M224" s="705"/>
      <c r="N224" s="706"/>
      <c r="O224" s="706"/>
      <c r="P224" s="707">
        <f t="shared" si="16"/>
        <v>0</v>
      </c>
      <c r="Q224" s="708"/>
      <c r="S224" s="432" t="s">
        <v>235</v>
      </c>
      <c r="T224" s="426"/>
      <c r="U224" s="732"/>
      <c r="V224" s="432"/>
      <c r="W224" s="726" t="s">
        <v>229</v>
      </c>
      <c r="X224" s="711"/>
    </row>
    <row r="225" spans="1:24" ht="15" customHeight="1">
      <c r="A225" s="1182">
        <v>1</v>
      </c>
      <c r="B225" s="741"/>
      <c r="C225" s="1265" t="s">
        <v>816</v>
      </c>
      <c r="D225" s="711"/>
      <c r="E225" s="1735" t="s">
        <v>820</v>
      </c>
      <c r="F225" s="1736"/>
      <c r="G225" s="1739">
        <v>48000</v>
      </c>
      <c r="H225" s="1740"/>
      <c r="I225" s="712">
        <v>2400</v>
      </c>
      <c r="J225" s="713"/>
      <c r="K225" s="714"/>
      <c r="L225" s="714"/>
      <c r="M225" s="714"/>
      <c r="N225" s="715"/>
      <c r="O225" s="715"/>
      <c r="P225" s="716">
        <f t="shared" si="16"/>
        <v>2400</v>
      </c>
      <c r="Q225" s="717"/>
      <c r="S225" s="724" t="s">
        <v>236</v>
      </c>
      <c r="T225" s="419"/>
      <c r="U225" s="725">
        <f>L245</f>
        <v>78000</v>
      </c>
      <c r="V225" s="728"/>
      <c r="W225" s="729" t="s">
        <v>231</v>
      </c>
      <c r="X225" s="730"/>
    </row>
    <row r="226" spans="1:24" ht="15" customHeight="1">
      <c r="A226" s="1182">
        <v>1</v>
      </c>
      <c r="B226" s="741"/>
      <c r="C226" s="710"/>
      <c r="D226" s="711"/>
      <c r="E226" s="1735"/>
      <c r="F226" s="1736"/>
      <c r="G226" s="1739"/>
      <c r="H226" s="1740"/>
      <c r="I226" s="712"/>
      <c r="J226" s="713"/>
      <c r="K226" s="714"/>
      <c r="L226" s="714"/>
      <c r="M226" s="714"/>
      <c r="N226" s="715"/>
      <c r="O226" s="715"/>
      <c r="P226" s="716">
        <f t="shared" si="16"/>
        <v>0</v>
      </c>
      <c r="Q226" s="717"/>
      <c r="S226" s="432"/>
      <c r="T226" s="726" t="s">
        <v>682</v>
      </c>
      <c r="U226" s="711"/>
      <c r="V226" s="724" t="s">
        <v>237</v>
      </c>
      <c r="W226" s="419"/>
      <c r="X226" s="764"/>
    </row>
    <row r="227" spans="1:24" ht="15" customHeight="1">
      <c r="A227" s="1182">
        <v>1</v>
      </c>
      <c r="B227" s="741"/>
      <c r="C227" s="710"/>
      <c r="D227" s="711"/>
      <c r="E227" s="1735"/>
      <c r="F227" s="1736"/>
      <c r="G227" s="1739"/>
      <c r="H227" s="1740"/>
      <c r="I227" s="712"/>
      <c r="J227" s="713"/>
      <c r="K227" s="714"/>
      <c r="L227" s="714"/>
      <c r="M227" s="714"/>
      <c r="N227" s="715"/>
      <c r="O227" s="715"/>
      <c r="P227" s="716">
        <f t="shared" si="16"/>
        <v>0</v>
      </c>
      <c r="Q227" s="717"/>
      <c r="S227" s="432"/>
      <c r="T227" s="726" t="s">
        <v>535</v>
      </c>
      <c r="U227" s="711"/>
      <c r="V227" s="432"/>
      <c r="W227" s="726" t="s">
        <v>229</v>
      </c>
      <c r="X227" s="711"/>
    </row>
    <row r="228" spans="1:24" ht="15" customHeight="1">
      <c r="A228" s="1182">
        <v>1</v>
      </c>
      <c r="B228" s="722"/>
      <c r="C228" s="710"/>
      <c r="D228" s="711"/>
      <c r="E228" s="1735"/>
      <c r="F228" s="1736"/>
      <c r="G228" s="1739"/>
      <c r="H228" s="1740"/>
      <c r="I228" s="712"/>
      <c r="J228" s="713"/>
      <c r="K228" s="714"/>
      <c r="L228" s="714"/>
      <c r="M228" s="714"/>
      <c r="N228" s="715"/>
      <c r="O228" s="715"/>
      <c r="P228" s="716">
        <f t="shared" si="16"/>
        <v>0</v>
      </c>
      <c r="Q228" s="717"/>
      <c r="S228" s="432"/>
      <c r="T228" s="726" t="s">
        <v>536</v>
      </c>
      <c r="U228" s="711"/>
      <c r="V228" s="728"/>
      <c r="W228" s="729" t="s">
        <v>231</v>
      </c>
      <c r="X228" s="730"/>
    </row>
    <row r="229" spans="1:24" ht="15" customHeight="1">
      <c r="A229" s="1182">
        <v>1</v>
      </c>
      <c r="B229" s="722"/>
      <c r="C229" s="710"/>
      <c r="D229" s="711"/>
      <c r="E229" s="1735"/>
      <c r="F229" s="1736"/>
      <c r="G229" s="1739"/>
      <c r="H229" s="1740"/>
      <c r="I229" s="712"/>
      <c r="J229" s="713"/>
      <c r="K229" s="714"/>
      <c r="L229" s="714"/>
      <c r="M229" s="714"/>
      <c r="N229" s="715"/>
      <c r="O229" s="715"/>
      <c r="P229" s="716">
        <f t="shared" si="16"/>
        <v>0</v>
      </c>
      <c r="Q229" s="717"/>
      <c r="S229" s="728"/>
      <c r="T229" s="729" t="s">
        <v>164</v>
      </c>
      <c r="U229" s="730"/>
      <c r="V229" s="718" t="s">
        <v>238</v>
      </c>
      <c r="W229" s="719"/>
      <c r="X229" s="721">
        <f>SUM(X220,X223,X226)</f>
        <v>225400</v>
      </c>
    </row>
    <row r="230" spans="1:24" ht="15" customHeight="1">
      <c r="A230" s="1182">
        <v>1</v>
      </c>
      <c r="B230" s="722"/>
      <c r="C230" s="710"/>
      <c r="D230" s="711"/>
      <c r="E230" s="1735"/>
      <c r="F230" s="1736"/>
      <c r="G230" s="1739"/>
      <c r="H230" s="1740"/>
      <c r="I230" s="712"/>
      <c r="J230" s="713"/>
      <c r="K230" s="714"/>
      <c r="L230" s="714"/>
      <c r="M230" s="714"/>
      <c r="N230" s="715"/>
      <c r="O230" s="715"/>
      <c r="P230" s="716">
        <f t="shared" si="16"/>
        <v>0</v>
      </c>
      <c r="Q230" s="717"/>
      <c r="S230" s="718" t="s">
        <v>167</v>
      </c>
      <c r="T230" s="719"/>
      <c r="U230" s="720">
        <f>O245</f>
        <v>0</v>
      </c>
      <c r="V230" s="728" t="s">
        <v>55</v>
      </c>
      <c r="W230" s="742"/>
      <c r="X230" s="743">
        <f>SUM(X217:X219,X229)</f>
        <v>225400</v>
      </c>
    </row>
    <row r="231" spans="1:24" ht="15" customHeight="1">
      <c r="A231" s="1182">
        <v>1</v>
      </c>
      <c r="B231" s="699"/>
      <c r="C231" s="734"/>
      <c r="D231" s="730"/>
      <c r="E231" s="1769"/>
      <c r="F231" s="1770"/>
      <c r="G231" s="1767"/>
      <c r="H231" s="1768"/>
      <c r="I231" s="735"/>
      <c r="J231" s="736"/>
      <c r="K231" s="737"/>
      <c r="L231" s="737"/>
      <c r="M231" s="737"/>
      <c r="N231" s="738"/>
      <c r="O231" s="738"/>
      <c r="P231" s="739">
        <f t="shared" si="16"/>
        <v>0</v>
      </c>
      <c r="Q231" s="740"/>
      <c r="S231" s="728" t="s">
        <v>55</v>
      </c>
      <c r="T231" s="742"/>
      <c r="U231" s="744">
        <f>I245-P245</f>
        <v>134300</v>
      </c>
    </row>
    <row r="232" spans="1:24" ht="15" customHeight="1">
      <c r="B232" s="1755" t="s">
        <v>239</v>
      </c>
      <c r="C232" s="1756"/>
      <c r="D232" s="1756"/>
      <c r="E232" s="1756"/>
      <c r="F232" s="1771"/>
      <c r="G232" s="1737"/>
      <c r="H232" s="1738"/>
      <c r="I232" s="703"/>
      <c r="J232" s="704"/>
      <c r="K232" s="705"/>
      <c r="L232" s="705"/>
      <c r="M232" s="705"/>
      <c r="N232" s="706"/>
      <c r="O232" s="706"/>
      <c r="P232" s="707">
        <f t="shared" si="16"/>
        <v>0</v>
      </c>
      <c r="Q232" s="708"/>
    </row>
    <row r="233" spans="1:24" ht="15" customHeight="1">
      <c r="A233" s="1182">
        <v>1</v>
      </c>
      <c r="B233" s="709"/>
      <c r="C233" s="1265" t="s">
        <v>838</v>
      </c>
      <c r="D233" s="711"/>
      <c r="E233" s="1735" t="s">
        <v>864</v>
      </c>
      <c r="F233" s="1736"/>
      <c r="G233" s="1739">
        <v>50000</v>
      </c>
      <c r="H233" s="1740"/>
      <c r="I233" s="712">
        <v>50000</v>
      </c>
      <c r="J233" s="713">
        <v>5000</v>
      </c>
      <c r="K233" s="714"/>
      <c r="L233" s="714">
        <v>35000</v>
      </c>
      <c r="M233" s="714"/>
      <c r="N233" s="715"/>
      <c r="O233" s="715"/>
      <c r="P233" s="716">
        <f t="shared" si="16"/>
        <v>10000</v>
      </c>
      <c r="Q233" s="717"/>
      <c r="U233" s="745" t="str">
        <f>IF(U231-U217-U218-U219-U222-U223-U224-U225-U230=0,"OK!",U231-U217-U218-U219-U222-U223-U224-U225-U230)</f>
        <v>OK!</v>
      </c>
    </row>
    <row r="234" spans="1:24" ht="15" customHeight="1">
      <c r="A234" s="1182">
        <v>1</v>
      </c>
      <c r="B234" s="722"/>
      <c r="C234" s="1265" t="s">
        <v>865</v>
      </c>
      <c r="D234" s="711"/>
      <c r="E234" s="1735" t="s">
        <v>864</v>
      </c>
      <c r="F234" s="1736"/>
      <c r="G234" s="1739">
        <v>10000</v>
      </c>
      <c r="H234" s="1740"/>
      <c r="I234" s="712">
        <v>10000</v>
      </c>
      <c r="J234" s="713"/>
      <c r="K234" s="714"/>
      <c r="L234" s="714"/>
      <c r="M234" s="714"/>
      <c r="N234" s="715"/>
      <c r="O234" s="715"/>
      <c r="P234" s="716">
        <f t="shared" si="16"/>
        <v>10000</v>
      </c>
      <c r="Q234" s="717"/>
    </row>
    <row r="235" spans="1:24" ht="15" customHeight="1">
      <c r="A235" s="1182">
        <v>1</v>
      </c>
      <c r="B235" s="722"/>
      <c r="C235" s="710"/>
      <c r="D235" s="711"/>
      <c r="E235" s="1735"/>
      <c r="F235" s="1736"/>
      <c r="G235" s="1739"/>
      <c r="H235" s="1740"/>
      <c r="I235" s="712"/>
      <c r="J235" s="713"/>
      <c r="K235" s="714"/>
      <c r="L235" s="714"/>
      <c r="M235" s="714"/>
      <c r="N235" s="715"/>
      <c r="O235" s="715"/>
      <c r="P235" s="716">
        <f t="shared" si="16"/>
        <v>0</v>
      </c>
      <c r="Q235" s="717"/>
    </row>
    <row r="236" spans="1:24" ht="15" customHeight="1">
      <c r="A236" s="1182">
        <v>1</v>
      </c>
      <c r="B236" s="722"/>
      <c r="C236" s="710"/>
      <c r="D236" s="711"/>
      <c r="E236" s="1735"/>
      <c r="F236" s="1736"/>
      <c r="G236" s="1739"/>
      <c r="H236" s="1740"/>
      <c r="I236" s="712"/>
      <c r="J236" s="713"/>
      <c r="K236" s="714"/>
      <c r="L236" s="714"/>
      <c r="M236" s="714"/>
      <c r="N236" s="715"/>
      <c r="O236" s="715"/>
      <c r="P236" s="716">
        <f t="shared" si="16"/>
        <v>0</v>
      </c>
      <c r="Q236" s="717"/>
    </row>
    <row r="237" spans="1:24" ht="15" customHeight="1">
      <c r="A237" s="1182">
        <v>1</v>
      </c>
      <c r="B237" s="722"/>
      <c r="C237" s="710"/>
      <c r="D237" s="711"/>
      <c r="E237" s="1735"/>
      <c r="F237" s="1736"/>
      <c r="G237" s="1739"/>
      <c r="H237" s="1740"/>
      <c r="I237" s="712"/>
      <c r="J237" s="713"/>
      <c r="K237" s="714"/>
      <c r="L237" s="714"/>
      <c r="M237" s="714"/>
      <c r="N237" s="715"/>
      <c r="O237" s="715"/>
      <c r="P237" s="716">
        <f t="shared" si="16"/>
        <v>0</v>
      </c>
      <c r="Q237" s="717"/>
    </row>
    <row r="238" spans="1:24" ht="15" customHeight="1">
      <c r="A238" s="1182">
        <v>1</v>
      </c>
      <c r="B238" s="699"/>
      <c r="C238" s="734"/>
      <c r="D238" s="730"/>
      <c r="E238" s="1769"/>
      <c r="F238" s="1770"/>
      <c r="G238" s="1767"/>
      <c r="H238" s="1768"/>
      <c r="I238" s="735"/>
      <c r="J238" s="736"/>
      <c r="K238" s="737"/>
      <c r="L238" s="737"/>
      <c r="M238" s="737"/>
      <c r="N238" s="738"/>
      <c r="O238" s="738"/>
      <c r="P238" s="739">
        <f t="shared" si="16"/>
        <v>0</v>
      </c>
      <c r="Q238" s="740"/>
    </row>
    <row r="239" spans="1:24" ht="15" customHeight="1">
      <c r="B239" s="1755" t="s">
        <v>241</v>
      </c>
      <c r="C239" s="1756"/>
      <c r="D239" s="1756"/>
      <c r="E239" s="1756"/>
      <c r="F239" s="1756"/>
      <c r="G239" s="1737"/>
      <c r="H239" s="1738"/>
      <c r="I239" s="703"/>
      <c r="J239" s="704"/>
      <c r="K239" s="705"/>
      <c r="L239" s="705"/>
      <c r="M239" s="705"/>
      <c r="N239" s="706"/>
      <c r="O239" s="706"/>
      <c r="P239" s="707">
        <f t="shared" si="16"/>
        <v>0</v>
      </c>
      <c r="Q239" s="708"/>
    </row>
    <row r="240" spans="1:24" ht="15" customHeight="1">
      <c r="A240" s="1182">
        <v>1</v>
      </c>
      <c r="B240" s="709"/>
      <c r="C240" s="710"/>
      <c r="D240" s="711"/>
      <c r="E240" s="1735"/>
      <c r="F240" s="1736"/>
      <c r="G240" s="1739"/>
      <c r="H240" s="1740"/>
      <c r="I240" s="712"/>
      <c r="J240" s="713"/>
      <c r="K240" s="714"/>
      <c r="L240" s="714"/>
      <c r="M240" s="714"/>
      <c r="N240" s="715"/>
      <c r="O240" s="715"/>
      <c r="P240" s="716">
        <f t="shared" si="16"/>
        <v>0</v>
      </c>
      <c r="Q240" s="717"/>
    </row>
    <row r="241" spans="1:17" ht="15" customHeight="1">
      <c r="A241" s="1182">
        <v>1</v>
      </c>
      <c r="B241" s="722"/>
      <c r="C241" s="710"/>
      <c r="D241" s="711"/>
      <c r="E241" s="1735"/>
      <c r="F241" s="1736"/>
      <c r="G241" s="1739"/>
      <c r="H241" s="1740"/>
      <c r="I241" s="712"/>
      <c r="J241" s="713"/>
      <c r="K241" s="714"/>
      <c r="L241" s="714"/>
      <c r="M241" s="714"/>
      <c r="N241" s="715"/>
      <c r="O241" s="715"/>
      <c r="P241" s="716">
        <f t="shared" si="16"/>
        <v>0</v>
      </c>
      <c r="Q241" s="717"/>
    </row>
    <row r="242" spans="1:17" ht="15" customHeight="1">
      <c r="A242" s="1182">
        <v>1</v>
      </c>
      <c r="B242" s="722"/>
      <c r="C242" s="710"/>
      <c r="D242" s="711"/>
      <c r="E242" s="1735"/>
      <c r="F242" s="1736"/>
      <c r="G242" s="1739"/>
      <c r="H242" s="1740"/>
      <c r="I242" s="712"/>
      <c r="J242" s="713"/>
      <c r="K242" s="714"/>
      <c r="L242" s="714"/>
      <c r="M242" s="714"/>
      <c r="N242" s="715"/>
      <c r="O242" s="715"/>
      <c r="P242" s="716">
        <f t="shared" si="16"/>
        <v>0</v>
      </c>
      <c r="Q242" s="717"/>
    </row>
    <row r="243" spans="1:17" ht="15" customHeight="1">
      <c r="A243" s="1182">
        <v>1</v>
      </c>
      <c r="B243" s="722"/>
      <c r="C243" s="710"/>
      <c r="D243" s="711"/>
      <c r="E243" s="1735"/>
      <c r="F243" s="1736"/>
      <c r="G243" s="1739"/>
      <c r="H243" s="1740"/>
      <c r="I243" s="712"/>
      <c r="J243" s="713"/>
      <c r="K243" s="714"/>
      <c r="L243" s="714"/>
      <c r="M243" s="714"/>
      <c r="N243" s="715"/>
      <c r="O243" s="715"/>
      <c r="P243" s="716">
        <f t="shared" si="16"/>
        <v>0</v>
      </c>
      <c r="Q243" s="717"/>
    </row>
    <row r="244" spans="1:17" ht="15" customHeight="1" thickBot="1">
      <c r="A244" s="1182">
        <v>1</v>
      </c>
      <c r="B244" s="699"/>
      <c r="C244" s="734"/>
      <c r="D244" s="730"/>
      <c r="E244" s="1769"/>
      <c r="F244" s="1770"/>
      <c r="G244" s="1767"/>
      <c r="H244" s="1768"/>
      <c r="I244" s="735"/>
      <c r="J244" s="736"/>
      <c r="K244" s="737"/>
      <c r="L244" s="737"/>
      <c r="M244" s="737"/>
      <c r="N244" s="738"/>
      <c r="O244" s="738"/>
      <c r="P244" s="746">
        <f t="shared" si="16"/>
        <v>0</v>
      </c>
      <c r="Q244" s="747"/>
    </row>
    <row r="245" spans="1:17" ht="24" customHeight="1" thickTop="1" thickBot="1">
      <c r="B245" s="1753" t="s">
        <v>242</v>
      </c>
      <c r="C245" s="1754"/>
      <c r="D245" s="1754"/>
      <c r="E245" s="1754"/>
      <c r="F245" s="1754"/>
      <c r="G245" s="1765">
        <f>SUMIF($A$217:$A$244,"1",G217:G244)</f>
        <v>1602300</v>
      </c>
      <c r="H245" s="1766"/>
      <c r="I245" s="748">
        <f>SUMIF($A$217:$A$244,"1",I217:I244)</f>
        <v>225400</v>
      </c>
      <c r="J245" s="749">
        <f t="shared" ref="J245:P245" si="17">SUMIF($A$217:$A$244,"1",J217:J244)</f>
        <v>56300</v>
      </c>
      <c r="K245" s="750">
        <f t="shared" si="17"/>
        <v>0</v>
      </c>
      <c r="L245" s="750">
        <f t="shared" si="17"/>
        <v>78000</v>
      </c>
      <c r="M245" s="750">
        <f t="shared" si="17"/>
        <v>0</v>
      </c>
      <c r="N245" s="751">
        <f t="shared" si="17"/>
        <v>0</v>
      </c>
      <c r="O245" s="751">
        <f t="shared" si="17"/>
        <v>0</v>
      </c>
      <c r="P245" s="752">
        <f t="shared" si="17"/>
        <v>91100</v>
      </c>
      <c r="Q245" s="753" t="s">
        <v>243</v>
      </c>
    </row>
    <row r="246" spans="1:17" ht="37.5" customHeight="1" thickTop="1">
      <c r="B246" s="1762" t="s">
        <v>617</v>
      </c>
      <c r="C246" s="1762"/>
      <c r="D246" s="1762"/>
      <c r="E246" s="1762"/>
      <c r="F246" s="1762"/>
      <c r="G246" s="1762"/>
      <c r="H246" s="1762"/>
      <c r="I246" s="1762"/>
      <c r="J246" s="1762"/>
      <c r="K246" s="1762"/>
      <c r="L246" s="1762"/>
      <c r="M246" s="1762"/>
      <c r="N246" s="1762"/>
      <c r="O246" s="1762"/>
      <c r="P246" s="1762"/>
      <c r="Q246" s="1762"/>
    </row>
    <row r="247" spans="1:17" ht="15" customHeight="1">
      <c r="B247" s="691"/>
      <c r="C247" s="691"/>
      <c r="D247" s="691"/>
      <c r="E247" s="691"/>
      <c r="F247" s="691"/>
      <c r="G247" s="691"/>
      <c r="H247" s="691"/>
      <c r="I247" s="691"/>
      <c r="J247" s="691"/>
      <c r="K247" s="691"/>
      <c r="L247" s="691"/>
      <c r="M247" s="691"/>
      <c r="N247" s="691"/>
      <c r="O247" s="691"/>
    </row>
    <row r="248" spans="1:17" ht="14.25" customHeight="1">
      <c r="P248" s="404" t="s">
        <v>71</v>
      </c>
    </row>
    <row r="249" spans="1:17" ht="15" customHeight="1">
      <c r="B249" s="1674" t="s">
        <v>214</v>
      </c>
      <c r="C249" s="1763"/>
      <c r="D249" s="1632" t="s">
        <v>215</v>
      </c>
      <c r="E249" s="1674" t="s">
        <v>216</v>
      </c>
      <c r="F249" s="1763"/>
      <c r="G249" s="1674" t="s">
        <v>217</v>
      </c>
      <c r="H249" s="1763"/>
      <c r="I249" s="1631" t="str">
        <f>I214</f>
        <v>令和４年度
事業費</v>
      </c>
      <c r="J249" s="1632" t="s">
        <v>180</v>
      </c>
      <c r="K249" s="1632"/>
      <c r="L249" s="1632"/>
      <c r="M249" s="1632"/>
      <c r="N249" s="1632"/>
      <c r="O249" s="1632"/>
      <c r="P249" s="1632"/>
    </row>
    <row r="250" spans="1:17" ht="15" customHeight="1">
      <c r="B250" s="699"/>
      <c r="C250" s="381" t="s">
        <v>218</v>
      </c>
      <c r="D250" s="1630"/>
      <c r="E250" s="1675"/>
      <c r="F250" s="1752"/>
      <c r="G250" s="1675"/>
      <c r="H250" s="1752"/>
      <c r="I250" s="1631"/>
      <c r="J250" s="700" t="s">
        <v>219</v>
      </c>
      <c r="K250" s="701" t="s">
        <v>642</v>
      </c>
      <c r="L250" s="701" t="s">
        <v>220</v>
      </c>
      <c r="M250" s="701" t="s">
        <v>221</v>
      </c>
      <c r="N250" s="702" t="s">
        <v>222</v>
      </c>
      <c r="O250" s="702" t="s">
        <v>507</v>
      </c>
      <c r="P250" s="754" t="s">
        <v>125</v>
      </c>
    </row>
    <row r="251" spans="1:17" ht="15" customHeight="1">
      <c r="B251" s="1745" t="s">
        <v>645</v>
      </c>
      <c r="C251" s="1746"/>
      <c r="D251" s="1746"/>
      <c r="E251" s="1746"/>
      <c r="F251" s="1761"/>
      <c r="G251" s="1759"/>
      <c r="H251" s="1760"/>
      <c r="I251" s="703"/>
      <c r="J251" s="704"/>
      <c r="K251" s="705"/>
      <c r="L251" s="705"/>
      <c r="M251" s="705"/>
      <c r="N251" s="705"/>
      <c r="O251" s="705"/>
      <c r="P251" s="755">
        <f t="shared" ref="P251:P273" si="18">I251-SUM(J251:M251)-O251</f>
        <v>0</v>
      </c>
    </row>
    <row r="252" spans="1:17" ht="15" customHeight="1">
      <c r="A252" s="1182">
        <v>1</v>
      </c>
      <c r="B252" s="709"/>
      <c r="C252" s="710"/>
      <c r="D252" s="711"/>
      <c r="E252" s="1735"/>
      <c r="F252" s="1736"/>
      <c r="G252" s="1739"/>
      <c r="H252" s="1740"/>
      <c r="I252" s="712"/>
      <c r="J252" s="713"/>
      <c r="K252" s="714"/>
      <c r="L252" s="714"/>
      <c r="M252" s="714"/>
      <c r="N252" s="714"/>
      <c r="O252" s="714"/>
      <c r="P252" s="756">
        <f t="shared" si="18"/>
        <v>0</v>
      </c>
    </row>
    <row r="253" spans="1:17" ht="15" customHeight="1">
      <c r="A253" s="1182">
        <v>1</v>
      </c>
      <c r="B253" s="722"/>
      <c r="C253" s="710"/>
      <c r="D253" s="711"/>
      <c r="E253" s="1735"/>
      <c r="F253" s="1736"/>
      <c r="G253" s="1739"/>
      <c r="H253" s="1740"/>
      <c r="I253" s="712"/>
      <c r="J253" s="713"/>
      <c r="K253" s="714"/>
      <c r="L253" s="714"/>
      <c r="M253" s="714"/>
      <c r="N253" s="714"/>
      <c r="O253" s="714"/>
      <c r="P253" s="756">
        <f t="shared" si="18"/>
        <v>0</v>
      </c>
    </row>
    <row r="254" spans="1:17" ht="15" customHeight="1">
      <c r="A254" s="1182">
        <v>1</v>
      </c>
      <c r="B254" s="722"/>
      <c r="C254" s="710"/>
      <c r="D254" s="711"/>
      <c r="E254" s="1735"/>
      <c r="F254" s="1741"/>
      <c r="G254" s="1739"/>
      <c r="H254" s="1740"/>
      <c r="I254" s="712"/>
      <c r="J254" s="713"/>
      <c r="K254" s="714"/>
      <c r="L254" s="714"/>
      <c r="M254" s="714"/>
      <c r="N254" s="714"/>
      <c r="O254" s="714"/>
      <c r="P254" s="756">
        <f t="shared" si="18"/>
        <v>0</v>
      </c>
    </row>
    <row r="255" spans="1:17" ht="15" customHeight="1">
      <c r="A255" s="1182">
        <v>1</v>
      </c>
      <c r="B255" s="722"/>
      <c r="C255" s="710"/>
      <c r="D255" s="711"/>
      <c r="E255" s="1735"/>
      <c r="F255" s="1736"/>
      <c r="G255" s="1739"/>
      <c r="H255" s="1740"/>
      <c r="I255" s="712"/>
      <c r="J255" s="713"/>
      <c r="K255" s="714"/>
      <c r="L255" s="714"/>
      <c r="M255" s="714"/>
      <c r="N255" s="714"/>
      <c r="O255" s="714"/>
      <c r="P255" s="756">
        <f t="shared" si="18"/>
        <v>0</v>
      </c>
    </row>
    <row r="256" spans="1:17" ht="15" customHeight="1">
      <c r="A256" s="1182">
        <v>1</v>
      </c>
      <c r="B256" s="722"/>
      <c r="C256" s="710"/>
      <c r="D256" s="711"/>
      <c r="E256" s="1735"/>
      <c r="F256" s="1736"/>
      <c r="G256" s="1739"/>
      <c r="H256" s="1740"/>
      <c r="I256" s="712"/>
      <c r="J256" s="713"/>
      <c r="K256" s="714"/>
      <c r="L256" s="714"/>
      <c r="M256" s="714"/>
      <c r="N256" s="714"/>
      <c r="O256" s="714"/>
      <c r="P256" s="756">
        <f t="shared" si="18"/>
        <v>0</v>
      </c>
    </row>
    <row r="257" spans="1:16" ht="15" customHeight="1">
      <c r="A257" s="1182">
        <v>1</v>
      </c>
      <c r="B257" s="722"/>
      <c r="C257" s="710"/>
      <c r="D257" s="711"/>
      <c r="E257" s="1735"/>
      <c r="F257" s="1736"/>
      <c r="G257" s="1739"/>
      <c r="H257" s="1740"/>
      <c r="I257" s="712"/>
      <c r="J257" s="713"/>
      <c r="K257" s="714"/>
      <c r="L257" s="714"/>
      <c r="M257" s="714"/>
      <c r="N257" s="714"/>
      <c r="O257" s="714"/>
      <c r="P257" s="756">
        <f t="shared" si="18"/>
        <v>0</v>
      </c>
    </row>
    <row r="258" spans="1:16" ht="15" customHeight="1">
      <c r="A258" s="1182">
        <v>1</v>
      </c>
      <c r="B258" s="699"/>
      <c r="C258" s="757"/>
      <c r="D258" s="758"/>
      <c r="E258" s="1675"/>
      <c r="F258" s="1742"/>
      <c r="G258" s="1743"/>
      <c r="H258" s="1744"/>
      <c r="I258" s="759"/>
      <c r="J258" s="760"/>
      <c r="K258" s="761"/>
      <c r="L258" s="761"/>
      <c r="M258" s="761"/>
      <c r="N258" s="761"/>
      <c r="O258" s="761"/>
      <c r="P258" s="762">
        <f t="shared" si="18"/>
        <v>0</v>
      </c>
    </row>
    <row r="259" spans="1:16" ht="15" customHeight="1">
      <c r="B259" s="1745" t="s">
        <v>244</v>
      </c>
      <c r="C259" s="1746"/>
      <c r="D259" s="1746"/>
      <c r="E259" s="1746"/>
      <c r="F259" s="1746"/>
      <c r="G259" s="1759"/>
      <c r="H259" s="1760"/>
      <c r="I259" s="703"/>
      <c r="J259" s="704"/>
      <c r="K259" s="705"/>
      <c r="L259" s="705"/>
      <c r="M259" s="705"/>
      <c r="N259" s="705"/>
      <c r="O259" s="705"/>
      <c r="P259" s="755">
        <f t="shared" si="18"/>
        <v>0</v>
      </c>
    </row>
    <row r="260" spans="1:16" ht="15" customHeight="1">
      <c r="A260" s="1182">
        <v>1</v>
      </c>
      <c r="B260" s="709"/>
      <c r="C260" s="710"/>
      <c r="D260" s="711"/>
      <c r="E260" s="1735"/>
      <c r="F260" s="1736"/>
      <c r="G260" s="1739"/>
      <c r="H260" s="1740"/>
      <c r="I260" s="712"/>
      <c r="J260" s="713"/>
      <c r="K260" s="714"/>
      <c r="L260" s="714"/>
      <c r="M260" s="714"/>
      <c r="N260" s="714"/>
      <c r="O260" s="714"/>
      <c r="P260" s="756">
        <f t="shared" si="18"/>
        <v>0</v>
      </c>
    </row>
    <row r="261" spans="1:16" ht="15" customHeight="1">
      <c r="A261" s="1182">
        <v>1</v>
      </c>
      <c r="B261" s="722"/>
      <c r="C261" s="710"/>
      <c r="D261" s="711"/>
      <c r="E261" s="1735"/>
      <c r="F261" s="1736"/>
      <c r="G261" s="1739"/>
      <c r="H261" s="1740"/>
      <c r="I261" s="712"/>
      <c r="J261" s="713"/>
      <c r="K261" s="714"/>
      <c r="L261" s="714"/>
      <c r="M261" s="714"/>
      <c r="N261" s="714"/>
      <c r="O261" s="714"/>
      <c r="P261" s="756">
        <f t="shared" si="18"/>
        <v>0</v>
      </c>
    </row>
    <row r="262" spans="1:16" ht="15" customHeight="1">
      <c r="A262" s="1182">
        <v>1</v>
      </c>
      <c r="B262" s="722"/>
      <c r="C262" s="710"/>
      <c r="D262" s="711"/>
      <c r="E262" s="1735"/>
      <c r="F262" s="1741"/>
      <c r="G262" s="1739"/>
      <c r="H262" s="1740"/>
      <c r="I262" s="712"/>
      <c r="J262" s="713"/>
      <c r="K262" s="714"/>
      <c r="L262" s="714"/>
      <c r="M262" s="714"/>
      <c r="N262" s="714"/>
      <c r="O262" s="714"/>
      <c r="P262" s="756">
        <f t="shared" si="18"/>
        <v>0</v>
      </c>
    </row>
    <row r="263" spans="1:16" ht="15" customHeight="1">
      <c r="A263" s="1182">
        <v>1</v>
      </c>
      <c r="B263" s="722"/>
      <c r="C263" s="710"/>
      <c r="D263" s="711"/>
      <c r="E263" s="1735"/>
      <c r="F263" s="1736"/>
      <c r="G263" s="1739"/>
      <c r="H263" s="1740"/>
      <c r="I263" s="712"/>
      <c r="J263" s="713"/>
      <c r="K263" s="714"/>
      <c r="L263" s="714"/>
      <c r="M263" s="714"/>
      <c r="N263" s="714"/>
      <c r="O263" s="714"/>
      <c r="P263" s="756">
        <f t="shared" si="18"/>
        <v>0</v>
      </c>
    </row>
    <row r="264" spans="1:16" ht="15" customHeight="1">
      <c r="A264" s="1182">
        <v>1</v>
      </c>
      <c r="B264" s="722"/>
      <c r="C264" s="710"/>
      <c r="D264" s="711"/>
      <c r="E264" s="1735"/>
      <c r="F264" s="1741"/>
      <c r="G264" s="1739"/>
      <c r="H264" s="1740"/>
      <c r="I264" s="712"/>
      <c r="J264" s="713"/>
      <c r="K264" s="714"/>
      <c r="L264" s="714"/>
      <c r="M264" s="714"/>
      <c r="N264" s="714"/>
      <c r="O264" s="714"/>
      <c r="P264" s="756">
        <f t="shared" si="18"/>
        <v>0</v>
      </c>
    </row>
    <row r="265" spans="1:16" ht="15" customHeight="1">
      <c r="A265" s="1182">
        <v>1</v>
      </c>
      <c r="B265" s="722"/>
      <c r="C265" s="710"/>
      <c r="D265" s="711"/>
      <c r="E265" s="1735"/>
      <c r="F265" s="1736"/>
      <c r="G265" s="1739"/>
      <c r="H265" s="1740"/>
      <c r="I265" s="712"/>
      <c r="J265" s="713"/>
      <c r="K265" s="714"/>
      <c r="L265" s="714"/>
      <c r="M265" s="714"/>
      <c r="N265" s="714"/>
      <c r="O265" s="714"/>
      <c r="P265" s="756">
        <f t="shared" si="18"/>
        <v>0</v>
      </c>
    </row>
    <row r="266" spans="1:16" ht="15" customHeight="1">
      <c r="A266" s="1182">
        <v>1</v>
      </c>
      <c r="B266" s="699"/>
      <c r="C266" s="757"/>
      <c r="D266" s="758"/>
      <c r="E266" s="1675"/>
      <c r="F266" s="1742"/>
      <c r="G266" s="1743"/>
      <c r="H266" s="1744"/>
      <c r="I266" s="759"/>
      <c r="J266" s="760"/>
      <c r="K266" s="761"/>
      <c r="L266" s="761"/>
      <c r="M266" s="761"/>
      <c r="N266" s="761"/>
      <c r="O266" s="761"/>
      <c r="P266" s="762">
        <f t="shared" si="18"/>
        <v>0</v>
      </c>
    </row>
    <row r="267" spans="1:16" ht="15" customHeight="1">
      <c r="B267" s="1755" t="s">
        <v>638</v>
      </c>
      <c r="C267" s="1756"/>
      <c r="D267" s="1756"/>
      <c r="E267" s="1756"/>
      <c r="F267" s="1756"/>
      <c r="G267" s="1737"/>
      <c r="H267" s="1738"/>
      <c r="I267" s="703"/>
      <c r="J267" s="704"/>
      <c r="K267" s="705"/>
      <c r="L267" s="705"/>
      <c r="M267" s="705"/>
      <c r="N267" s="705"/>
      <c r="O267" s="705"/>
      <c r="P267" s="755">
        <f t="shared" si="18"/>
        <v>0</v>
      </c>
    </row>
    <row r="268" spans="1:16" ht="15" customHeight="1">
      <c r="A268" s="1182">
        <v>1</v>
      </c>
      <c r="B268" s="709"/>
      <c r="C268" s="710"/>
      <c r="D268" s="711"/>
      <c r="E268" s="1735"/>
      <c r="F268" s="1736"/>
      <c r="G268" s="1739"/>
      <c r="H268" s="1740"/>
      <c r="I268" s="712"/>
      <c r="J268" s="713"/>
      <c r="K268" s="714"/>
      <c r="L268" s="714"/>
      <c r="M268" s="714"/>
      <c r="N268" s="714"/>
      <c r="O268" s="714"/>
      <c r="P268" s="756">
        <f t="shared" si="18"/>
        <v>0</v>
      </c>
    </row>
    <row r="269" spans="1:16" ht="15" customHeight="1">
      <c r="A269" s="1182">
        <v>1</v>
      </c>
      <c r="B269" s="722"/>
      <c r="C269" s="710"/>
      <c r="D269" s="711"/>
      <c r="E269" s="1735"/>
      <c r="F269" s="1736"/>
      <c r="G269" s="1739"/>
      <c r="H269" s="1740"/>
      <c r="I269" s="712"/>
      <c r="J269" s="713"/>
      <c r="K269" s="714"/>
      <c r="L269" s="714"/>
      <c r="M269" s="714"/>
      <c r="N269" s="714"/>
      <c r="O269" s="714"/>
      <c r="P269" s="756">
        <f t="shared" si="18"/>
        <v>0</v>
      </c>
    </row>
    <row r="270" spans="1:16" ht="15" customHeight="1">
      <c r="A270" s="1182">
        <v>1</v>
      </c>
      <c r="B270" s="722"/>
      <c r="C270" s="710"/>
      <c r="D270" s="711"/>
      <c r="E270" s="1735"/>
      <c r="F270" s="1736"/>
      <c r="G270" s="1739"/>
      <c r="H270" s="1740"/>
      <c r="I270" s="712"/>
      <c r="J270" s="713"/>
      <c r="K270" s="714"/>
      <c r="L270" s="714"/>
      <c r="M270" s="714"/>
      <c r="N270" s="714"/>
      <c r="O270" s="714"/>
      <c r="P270" s="756">
        <f t="shared" si="18"/>
        <v>0</v>
      </c>
    </row>
    <row r="271" spans="1:16" ht="15" customHeight="1">
      <c r="A271" s="1182">
        <v>1</v>
      </c>
      <c r="B271" s="722"/>
      <c r="C271" s="710"/>
      <c r="D271" s="711"/>
      <c r="E271" s="1735"/>
      <c r="F271" s="1736"/>
      <c r="G271" s="1739"/>
      <c r="H271" s="1740"/>
      <c r="I271" s="712"/>
      <c r="J271" s="713"/>
      <c r="K271" s="714"/>
      <c r="L271" s="714"/>
      <c r="M271" s="714"/>
      <c r="N271" s="714"/>
      <c r="O271" s="714"/>
      <c r="P271" s="756">
        <f t="shared" si="18"/>
        <v>0</v>
      </c>
    </row>
    <row r="272" spans="1:16" ht="15" customHeight="1">
      <c r="A272" s="1182">
        <v>1</v>
      </c>
      <c r="B272" s="722"/>
      <c r="C272" s="710"/>
      <c r="D272" s="711"/>
      <c r="E272" s="1735"/>
      <c r="F272" s="1736"/>
      <c r="G272" s="1739"/>
      <c r="H272" s="1740"/>
      <c r="I272" s="712"/>
      <c r="J272" s="713"/>
      <c r="K272" s="714"/>
      <c r="L272" s="714"/>
      <c r="M272" s="714"/>
      <c r="N272" s="714"/>
      <c r="O272" s="714"/>
      <c r="P272" s="756">
        <f t="shared" si="18"/>
        <v>0</v>
      </c>
    </row>
    <row r="273" spans="1:24" ht="15" customHeight="1">
      <c r="A273" s="1182">
        <v>1</v>
      </c>
      <c r="B273" s="699"/>
      <c r="C273" s="757"/>
      <c r="D273" s="758"/>
      <c r="E273" s="1675"/>
      <c r="F273" s="1752"/>
      <c r="G273" s="1743"/>
      <c r="H273" s="1744"/>
      <c r="I273" s="759"/>
      <c r="J273" s="760"/>
      <c r="K273" s="761"/>
      <c r="L273" s="761"/>
      <c r="M273" s="761"/>
      <c r="N273" s="761"/>
      <c r="O273" s="761"/>
      <c r="P273" s="762">
        <f t="shared" si="18"/>
        <v>0</v>
      </c>
    </row>
    <row r="274" spans="1:24" ht="24" customHeight="1">
      <c r="B274" s="1753" t="s">
        <v>242</v>
      </c>
      <c r="C274" s="1754"/>
      <c r="D274" s="1754"/>
      <c r="E274" s="1754"/>
      <c r="F274" s="1754"/>
      <c r="G274" s="1757">
        <f>SUMIF($A$252:$A$273,"1",G252:G273)</f>
        <v>0</v>
      </c>
      <c r="H274" s="1758"/>
      <c r="I274" s="1123">
        <f t="shared" ref="I274:P274" si="19">SUMIF($A$252:$A$273,"1",I252:I273)</f>
        <v>0</v>
      </c>
      <c r="J274" s="1124">
        <f t="shared" si="19"/>
        <v>0</v>
      </c>
      <c r="K274" s="1125">
        <f t="shared" si="19"/>
        <v>0</v>
      </c>
      <c r="L274" s="1125">
        <f t="shared" si="19"/>
        <v>0</v>
      </c>
      <c r="M274" s="1125">
        <f t="shared" si="19"/>
        <v>0</v>
      </c>
      <c r="N274" s="1125">
        <f t="shared" si="19"/>
        <v>0</v>
      </c>
      <c r="O274" s="1125">
        <f t="shared" si="19"/>
        <v>0</v>
      </c>
      <c r="P274" s="1126">
        <f t="shared" si="19"/>
        <v>0</v>
      </c>
    </row>
    <row r="275" spans="1:24" ht="24" customHeight="1" thickBot="1">
      <c r="B275" s="1747" t="s">
        <v>245</v>
      </c>
      <c r="C275" s="1748"/>
      <c r="D275" s="1748"/>
      <c r="E275" s="1748"/>
      <c r="F275" s="1749"/>
      <c r="G275" s="1750">
        <f>SUM(G245+G274)</f>
        <v>1602300</v>
      </c>
      <c r="H275" s="1751"/>
      <c r="I275" s="1127">
        <f t="shared" ref="I275:P275" si="20">SUM(I245+I274)</f>
        <v>225400</v>
      </c>
      <c r="J275" s="1128">
        <f t="shared" si="20"/>
        <v>56300</v>
      </c>
      <c r="K275" s="1129">
        <f t="shared" si="20"/>
        <v>0</v>
      </c>
      <c r="L275" s="1129">
        <f t="shared" si="20"/>
        <v>78000</v>
      </c>
      <c r="M275" s="1129">
        <f t="shared" si="20"/>
        <v>0</v>
      </c>
      <c r="N275" s="1129">
        <f t="shared" si="20"/>
        <v>0</v>
      </c>
      <c r="O275" s="1129">
        <f t="shared" si="20"/>
        <v>0</v>
      </c>
      <c r="P275" s="1126">
        <f t="shared" si="20"/>
        <v>91100</v>
      </c>
    </row>
    <row r="276" spans="1:24" ht="18" thickBot="1">
      <c r="B276" s="1780" t="s">
        <v>754</v>
      </c>
      <c r="C276" s="1780"/>
      <c r="D276" s="1780"/>
      <c r="E276" s="1780"/>
      <c r="F276" s="692"/>
      <c r="P276" s="1666" t="s">
        <v>113</v>
      </c>
      <c r="Q276" s="1668"/>
    </row>
    <row r="277" spans="1:24" ht="9" customHeight="1">
      <c r="B277" s="691"/>
      <c r="C277" s="691"/>
      <c r="D277" s="691"/>
      <c r="E277" s="691"/>
      <c r="F277" s="692"/>
      <c r="Q277" s="693"/>
    </row>
    <row r="278" spans="1:24" ht="26.25" customHeight="1" thickBot="1">
      <c r="B278" s="1762" t="s">
        <v>608</v>
      </c>
      <c r="C278" s="1762"/>
      <c r="D278" s="1762"/>
      <c r="E278" s="1762"/>
      <c r="F278" s="1762"/>
      <c r="G278" s="1762"/>
      <c r="H278" s="1762"/>
      <c r="I278" s="1762"/>
      <c r="J278" s="1762"/>
      <c r="K278" s="1762"/>
    </row>
    <row r="279" spans="1:24" ht="15" customHeight="1" thickTop="1">
      <c r="B279" s="694"/>
      <c r="C279" s="694"/>
      <c r="D279" s="1773" t="s">
        <v>607</v>
      </c>
      <c r="E279" s="1774">
        <f>○推計１!F164</f>
        <v>1697206</v>
      </c>
      <c r="F279" s="1776" t="s">
        <v>544</v>
      </c>
      <c r="G279" s="1779">
        <f>○推計２!F108</f>
        <v>1450689</v>
      </c>
      <c r="H279" s="1772" t="s">
        <v>211</v>
      </c>
      <c r="I279" s="696" t="s">
        <v>212</v>
      </c>
    </row>
    <row r="280" spans="1:24" ht="15" customHeight="1" thickBot="1">
      <c r="C280" s="695"/>
      <c r="D280" s="1773"/>
      <c r="E280" s="1775"/>
      <c r="F280" s="1776"/>
      <c r="G280" s="1775"/>
      <c r="H280" s="1772"/>
      <c r="I280" s="763">
        <f>E279-G279</f>
        <v>246517</v>
      </c>
      <c r="J280" s="698" t="s">
        <v>213</v>
      </c>
    </row>
    <row r="281" spans="1:24" ht="15" customHeight="1" thickTop="1">
      <c r="P281" s="1669" t="s">
        <v>71</v>
      </c>
      <c r="Q281" s="1669"/>
    </row>
    <row r="282" spans="1:24" ht="15" customHeight="1" thickBot="1">
      <c r="B282" s="1674" t="s">
        <v>214</v>
      </c>
      <c r="C282" s="1763"/>
      <c r="D282" s="1632" t="s">
        <v>215</v>
      </c>
      <c r="E282" s="1674" t="s">
        <v>216</v>
      </c>
      <c r="F282" s="1763"/>
      <c r="G282" s="1674" t="s">
        <v>217</v>
      </c>
      <c r="H282" s="1763"/>
      <c r="I282" s="1631" t="s">
        <v>827</v>
      </c>
      <c r="J282" s="1632" t="s">
        <v>180</v>
      </c>
      <c r="K282" s="1632"/>
      <c r="L282" s="1632"/>
      <c r="M282" s="1632"/>
      <c r="N282" s="1632"/>
      <c r="O282" s="1632"/>
      <c r="P282" s="1632"/>
      <c r="Q282" s="1632"/>
    </row>
    <row r="283" spans="1:24" ht="15" customHeight="1">
      <c r="B283" s="699"/>
      <c r="C283" s="381" t="s">
        <v>218</v>
      </c>
      <c r="D283" s="1630"/>
      <c r="E283" s="1675"/>
      <c r="F283" s="1752"/>
      <c r="G283" s="1675"/>
      <c r="H283" s="1752"/>
      <c r="I283" s="1631"/>
      <c r="J283" s="700" t="s">
        <v>219</v>
      </c>
      <c r="K283" s="701" t="s">
        <v>642</v>
      </c>
      <c r="L283" s="701" t="s">
        <v>220</v>
      </c>
      <c r="M283" s="701" t="s">
        <v>221</v>
      </c>
      <c r="N283" s="702" t="s">
        <v>222</v>
      </c>
      <c r="O283" s="702" t="s">
        <v>507</v>
      </c>
      <c r="P283" s="1777" t="s">
        <v>125</v>
      </c>
      <c r="Q283" s="1778"/>
    </row>
    <row r="284" spans="1:24" ht="15" customHeight="1">
      <c r="B284" s="1745" t="s">
        <v>645</v>
      </c>
      <c r="C284" s="1746"/>
      <c r="D284" s="1746"/>
      <c r="E284" s="1746"/>
      <c r="F284" s="1761"/>
      <c r="G284" s="1759"/>
      <c r="H284" s="1760"/>
      <c r="I284" s="703"/>
      <c r="J284" s="704"/>
      <c r="K284" s="705"/>
      <c r="L284" s="705"/>
      <c r="M284" s="705"/>
      <c r="N284" s="706"/>
      <c r="O284" s="706"/>
      <c r="P284" s="707">
        <f>I284-SUM(J284:M284)-O284</f>
        <v>0</v>
      </c>
      <c r="Q284" s="708"/>
      <c r="S284" s="372" t="s">
        <v>223</v>
      </c>
      <c r="U284" s="372"/>
      <c r="V284" s="372" t="s">
        <v>224</v>
      </c>
      <c r="W284" s="372"/>
    </row>
    <row r="285" spans="1:24" ht="15" customHeight="1">
      <c r="A285" s="1182">
        <v>1</v>
      </c>
      <c r="B285" s="709"/>
      <c r="C285" s="1265" t="s">
        <v>821</v>
      </c>
      <c r="D285" s="711"/>
      <c r="E285" s="1735" t="s">
        <v>867</v>
      </c>
      <c r="F285" s="1736"/>
      <c r="G285" s="1739">
        <v>464600</v>
      </c>
      <c r="H285" s="1740"/>
      <c r="I285" s="712">
        <v>102000</v>
      </c>
      <c r="J285" s="713">
        <v>59600</v>
      </c>
      <c r="K285" s="714"/>
      <c r="L285" s="714">
        <v>42000</v>
      </c>
      <c r="M285" s="714"/>
      <c r="N285" s="715"/>
      <c r="O285" s="715"/>
      <c r="P285" s="716">
        <f t="shared" ref="P285:P312" si="21">I285-SUM(J285:M285)-O285</f>
        <v>400</v>
      </c>
      <c r="Q285" s="717"/>
      <c r="S285" s="718" t="s">
        <v>225</v>
      </c>
      <c r="T285" s="719"/>
      <c r="U285" s="720">
        <f>K313</f>
        <v>0</v>
      </c>
      <c r="V285" s="718" t="s">
        <v>205</v>
      </c>
      <c r="W285" s="719"/>
      <c r="X285" s="723"/>
    </row>
    <row r="286" spans="1:24" ht="15" customHeight="1">
      <c r="A286" s="1182">
        <v>1</v>
      </c>
      <c r="B286" s="722"/>
      <c r="C286" s="1265" t="s">
        <v>852</v>
      </c>
      <c r="D286" s="711"/>
      <c r="E286" s="1735" t="s">
        <v>863</v>
      </c>
      <c r="F286" s="1736"/>
      <c r="G286" s="1739">
        <v>150000</v>
      </c>
      <c r="H286" s="1740"/>
      <c r="I286" s="712">
        <v>50000</v>
      </c>
      <c r="J286" s="713">
        <v>25000</v>
      </c>
      <c r="K286" s="714"/>
      <c r="L286" s="714">
        <v>25000</v>
      </c>
      <c r="M286" s="714"/>
      <c r="N286" s="715"/>
      <c r="O286" s="715"/>
      <c r="P286" s="716">
        <f t="shared" si="21"/>
        <v>0</v>
      </c>
      <c r="Q286" s="717"/>
      <c r="S286" s="432" t="s">
        <v>226</v>
      </c>
      <c r="T286" s="426"/>
      <c r="U286" s="723"/>
      <c r="V286" s="718" t="s">
        <v>207</v>
      </c>
      <c r="W286" s="719"/>
      <c r="X286" s="723"/>
    </row>
    <row r="287" spans="1:24" ht="15" customHeight="1">
      <c r="A287" s="1182">
        <v>1</v>
      </c>
      <c r="B287" s="722"/>
      <c r="C287" s="710" t="s">
        <v>856</v>
      </c>
      <c r="D287" s="711" t="s">
        <v>869</v>
      </c>
      <c r="E287" s="1735" t="s">
        <v>858</v>
      </c>
      <c r="F287" s="1736"/>
      <c r="G287" s="1739">
        <v>840000</v>
      </c>
      <c r="H287" s="1740"/>
      <c r="I287" s="712">
        <v>500000</v>
      </c>
      <c r="J287" s="713"/>
      <c r="K287" s="714"/>
      <c r="L287" s="714"/>
      <c r="M287" s="714">
        <v>450000</v>
      </c>
      <c r="N287" s="715"/>
      <c r="O287" s="715"/>
      <c r="P287" s="716">
        <f t="shared" si="21"/>
        <v>50000</v>
      </c>
      <c r="Q287" s="717"/>
      <c r="S287" s="724" t="s">
        <v>227</v>
      </c>
      <c r="T287" s="419"/>
      <c r="U287" s="725">
        <f>J313</f>
        <v>115100</v>
      </c>
      <c r="V287" s="718" t="s">
        <v>209</v>
      </c>
      <c r="W287" s="719"/>
      <c r="X287" s="720"/>
    </row>
    <row r="288" spans="1:24" ht="15" customHeight="1">
      <c r="A288" s="1182">
        <v>1</v>
      </c>
      <c r="B288" s="722"/>
      <c r="C288" s="710"/>
      <c r="D288" s="711"/>
      <c r="E288" s="1735"/>
      <c r="F288" s="1736"/>
      <c r="G288" s="1739"/>
      <c r="H288" s="1740"/>
      <c r="I288" s="712"/>
      <c r="J288" s="713"/>
      <c r="K288" s="714"/>
      <c r="L288" s="714"/>
      <c r="M288" s="714"/>
      <c r="N288" s="715"/>
      <c r="O288" s="715"/>
      <c r="P288" s="716">
        <f t="shared" si="21"/>
        <v>0</v>
      </c>
      <c r="Q288" s="717"/>
      <c r="S288" s="432"/>
      <c r="T288" s="726" t="s">
        <v>149</v>
      </c>
      <c r="U288" s="711"/>
      <c r="V288" s="724" t="s">
        <v>228</v>
      </c>
      <c r="W288" s="419"/>
      <c r="X288" s="725">
        <v>768400</v>
      </c>
    </row>
    <row r="289" spans="1:24" ht="15" customHeight="1">
      <c r="A289" s="1182">
        <v>1</v>
      </c>
      <c r="B289" s="722"/>
      <c r="C289" s="710"/>
      <c r="D289" s="711"/>
      <c r="E289" s="1735"/>
      <c r="F289" s="1736"/>
      <c r="G289" s="1739"/>
      <c r="H289" s="1740"/>
      <c r="I289" s="712"/>
      <c r="J289" s="713"/>
      <c r="K289" s="714"/>
      <c r="L289" s="714"/>
      <c r="M289" s="714"/>
      <c r="N289" s="715"/>
      <c r="O289" s="715"/>
      <c r="P289" s="716">
        <f t="shared" si="21"/>
        <v>0</v>
      </c>
      <c r="Q289" s="717"/>
      <c r="S289" s="728"/>
      <c r="T289" s="729" t="s">
        <v>151</v>
      </c>
      <c r="U289" s="730"/>
      <c r="V289" s="432"/>
      <c r="W289" s="726" t="s">
        <v>229</v>
      </c>
      <c r="X289" s="731">
        <v>266000</v>
      </c>
    </row>
    <row r="290" spans="1:24" ht="15" customHeight="1">
      <c r="A290" s="1182">
        <v>1</v>
      </c>
      <c r="B290" s="722"/>
      <c r="C290" s="710"/>
      <c r="D290" s="711"/>
      <c r="E290" s="1735"/>
      <c r="F290" s="1736"/>
      <c r="G290" s="1739"/>
      <c r="H290" s="1740"/>
      <c r="I290" s="712"/>
      <c r="J290" s="713"/>
      <c r="K290" s="714"/>
      <c r="L290" s="714"/>
      <c r="M290" s="714"/>
      <c r="N290" s="715"/>
      <c r="O290" s="715"/>
      <c r="P290" s="716">
        <f t="shared" si="21"/>
        <v>0</v>
      </c>
      <c r="Q290" s="717"/>
      <c r="S290" s="432" t="s">
        <v>230</v>
      </c>
      <c r="T290" s="426"/>
      <c r="U290" s="732"/>
      <c r="V290" s="728"/>
      <c r="W290" s="729" t="s">
        <v>231</v>
      </c>
      <c r="X290" s="733">
        <v>502400</v>
      </c>
    </row>
    <row r="291" spans="1:24" ht="15" customHeight="1">
      <c r="A291" s="1182">
        <v>1</v>
      </c>
      <c r="B291" s="699"/>
      <c r="C291" s="734"/>
      <c r="D291" s="730"/>
      <c r="E291" s="1769"/>
      <c r="F291" s="1770"/>
      <c r="G291" s="1767"/>
      <c r="H291" s="1768"/>
      <c r="I291" s="735"/>
      <c r="J291" s="736"/>
      <c r="K291" s="737"/>
      <c r="L291" s="737"/>
      <c r="M291" s="737"/>
      <c r="N291" s="738"/>
      <c r="O291" s="738"/>
      <c r="P291" s="739">
        <f t="shared" si="21"/>
        <v>0</v>
      </c>
      <c r="Q291" s="740"/>
      <c r="S291" s="718" t="s">
        <v>232</v>
      </c>
      <c r="T291" s="719"/>
      <c r="U291" s="720">
        <f>M313</f>
        <v>450000</v>
      </c>
      <c r="V291" s="724" t="s">
        <v>233</v>
      </c>
      <c r="W291" s="419"/>
      <c r="X291" s="764"/>
    </row>
    <row r="292" spans="1:24" ht="15" customHeight="1">
      <c r="B292" s="1745" t="s">
        <v>234</v>
      </c>
      <c r="C292" s="1746"/>
      <c r="D292" s="1746"/>
      <c r="E292" s="1746"/>
      <c r="F292" s="1746"/>
      <c r="G292" s="1759"/>
      <c r="H292" s="1760"/>
      <c r="I292" s="703"/>
      <c r="J292" s="704"/>
      <c r="K292" s="705"/>
      <c r="L292" s="705"/>
      <c r="M292" s="705"/>
      <c r="N292" s="706"/>
      <c r="O292" s="706"/>
      <c r="P292" s="707">
        <f t="shared" si="21"/>
        <v>0</v>
      </c>
      <c r="Q292" s="708"/>
      <c r="S292" s="432" t="s">
        <v>235</v>
      </c>
      <c r="T292" s="426"/>
      <c r="U292" s="732"/>
      <c r="V292" s="432"/>
      <c r="W292" s="726" t="s">
        <v>229</v>
      </c>
      <c r="X292" s="711"/>
    </row>
    <row r="293" spans="1:24" ht="15" customHeight="1">
      <c r="A293" s="1182">
        <v>1</v>
      </c>
      <c r="B293" s="741"/>
      <c r="C293" s="1265" t="s">
        <v>816</v>
      </c>
      <c r="D293" s="711"/>
      <c r="E293" s="1735" t="s">
        <v>817</v>
      </c>
      <c r="F293" s="1736"/>
      <c r="G293" s="1739">
        <v>48000</v>
      </c>
      <c r="H293" s="1740"/>
      <c r="I293" s="712">
        <v>2400</v>
      </c>
      <c r="J293" s="713"/>
      <c r="K293" s="714"/>
      <c r="L293" s="714"/>
      <c r="M293" s="714"/>
      <c r="N293" s="715"/>
      <c r="O293" s="715"/>
      <c r="P293" s="716">
        <f t="shared" si="21"/>
        <v>2400</v>
      </c>
      <c r="Q293" s="717"/>
      <c r="S293" s="724" t="s">
        <v>236</v>
      </c>
      <c r="T293" s="419"/>
      <c r="U293" s="725">
        <f>L313</f>
        <v>143000</v>
      </c>
      <c r="V293" s="728"/>
      <c r="W293" s="729" t="s">
        <v>231</v>
      </c>
      <c r="X293" s="730"/>
    </row>
    <row r="294" spans="1:24" ht="15" customHeight="1">
      <c r="A294" s="1182">
        <v>1</v>
      </c>
      <c r="B294" s="741"/>
      <c r="C294" s="710"/>
      <c r="D294" s="711"/>
      <c r="E294" s="1735"/>
      <c r="F294" s="1736"/>
      <c r="G294" s="1739"/>
      <c r="H294" s="1740"/>
      <c r="I294" s="712"/>
      <c r="J294" s="713"/>
      <c r="K294" s="714"/>
      <c r="L294" s="714"/>
      <c r="M294" s="714"/>
      <c r="N294" s="715"/>
      <c r="O294" s="715"/>
      <c r="P294" s="716">
        <f t="shared" si="21"/>
        <v>0</v>
      </c>
      <c r="Q294" s="717"/>
      <c r="S294" s="432"/>
      <c r="T294" s="726" t="s">
        <v>682</v>
      </c>
      <c r="U294" s="711"/>
      <c r="V294" s="724" t="s">
        <v>237</v>
      </c>
      <c r="W294" s="419"/>
      <c r="X294" s="764"/>
    </row>
    <row r="295" spans="1:24" ht="15" customHeight="1">
      <c r="A295" s="1182">
        <v>1</v>
      </c>
      <c r="B295" s="741"/>
      <c r="C295" s="710"/>
      <c r="D295" s="711"/>
      <c r="E295" s="1735"/>
      <c r="F295" s="1736"/>
      <c r="G295" s="1739"/>
      <c r="H295" s="1740"/>
      <c r="I295" s="712"/>
      <c r="J295" s="713"/>
      <c r="K295" s="714"/>
      <c r="L295" s="714"/>
      <c r="M295" s="714"/>
      <c r="N295" s="715"/>
      <c r="O295" s="715"/>
      <c r="P295" s="716">
        <f t="shared" si="21"/>
        <v>0</v>
      </c>
      <c r="Q295" s="717"/>
      <c r="S295" s="432"/>
      <c r="T295" s="726" t="s">
        <v>535</v>
      </c>
      <c r="U295" s="711"/>
      <c r="V295" s="432"/>
      <c r="W295" s="726" t="s">
        <v>229</v>
      </c>
      <c r="X295" s="711"/>
    </row>
    <row r="296" spans="1:24" ht="15" customHeight="1">
      <c r="A296" s="1182">
        <v>1</v>
      </c>
      <c r="B296" s="722"/>
      <c r="C296" s="710"/>
      <c r="D296" s="711"/>
      <c r="E296" s="1735"/>
      <c r="F296" s="1736"/>
      <c r="G296" s="1739"/>
      <c r="H296" s="1740"/>
      <c r="I296" s="712"/>
      <c r="J296" s="713"/>
      <c r="K296" s="714"/>
      <c r="L296" s="714"/>
      <c r="M296" s="714"/>
      <c r="N296" s="715"/>
      <c r="O296" s="715"/>
      <c r="P296" s="716">
        <f t="shared" si="21"/>
        <v>0</v>
      </c>
      <c r="Q296" s="717"/>
      <c r="S296" s="432"/>
      <c r="T296" s="726" t="s">
        <v>536</v>
      </c>
      <c r="U296" s="711"/>
      <c r="V296" s="728"/>
      <c r="W296" s="729" t="s">
        <v>231</v>
      </c>
      <c r="X296" s="730"/>
    </row>
    <row r="297" spans="1:24" ht="15" customHeight="1">
      <c r="A297" s="1182">
        <v>1</v>
      </c>
      <c r="B297" s="722"/>
      <c r="C297" s="710"/>
      <c r="D297" s="711"/>
      <c r="E297" s="1735"/>
      <c r="F297" s="1736"/>
      <c r="G297" s="1739"/>
      <c r="H297" s="1740"/>
      <c r="I297" s="712"/>
      <c r="J297" s="713"/>
      <c r="K297" s="714"/>
      <c r="L297" s="714"/>
      <c r="M297" s="714"/>
      <c r="N297" s="715"/>
      <c r="O297" s="715"/>
      <c r="P297" s="716">
        <f t="shared" si="21"/>
        <v>0</v>
      </c>
      <c r="Q297" s="717"/>
      <c r="S297" s="728"/>
      <c r="T297" s="729" t="s">
        <v>164</v>
      </c>
      <c r="U297" s="730"/>
      <c r="V297" s="718" t="s">
        <v>238</v>
      </c>
      <c r="W297" s="719"/>
      <c r="X297" s="721">
        <f>SUM(X288,X291,X294)</f>
        <v>768400</v>
      </c>
    </row>
    <row r="298" spans="1:24" ht="15" customHeight="1">
      <c r="A298" s="1182">
        <v>1</v>
      </c>
      <c r="B298" s="722"/>
      <c r="C298" s="710"/>
      <c r="D298" s="711"/>
      <c r="E298" s="1735"/>
      <c r="F298" s="1736"/>
      <c r="G298" s="1739"/>
      <c r="H298" s="1740"/>
      <c r="I298" s="712"/>
      <c r="J298" s="713"/>
      <c r="K298" s="714"/>
      <c r="L298" s="714"/>
      <c r="M298" s="714"/>
      <c r="N298" s="715"/>
      <c r="O298" s="715"/>
      <c r="P298" s="716">
        <f t="shared" si="21"/>
        <v>0</v>
      </c>
      <c r="Q298" s="717"/>
      <c r="S298" s="718" t="s">
        <v>167</v>
      </c>
      <c r="T298" s="719"/>
      <c r="U298" s="720">
        <f>O313</f>
        <v>0</v>
      </c>
      <c r="V298" s="728" t="s">
        <v>55</v>
      </c>
      <c r="W298" s="742"/>
      <c r="X298" s="743">
        <f>SUM(X285:X287,X297)</f>
        <v>768400</v>
      </c>
    </row>
    <row r="299" spans="1:24" ht="15" customHeight="1">
      <c r="A299" s="1182">
        <v>1</v>
      </c>
      <c r="B299" s="699"/>
      <c r="C299" s="734"/>
      <c r="D299" s="730"/>
      <c r="E299" s="1769"/>
      <c r="F299" s="1770"/>
      <c r="G299" s="1767"/>
      <c r="H299" s="1768"/>
      <c r="I299" s="735"/>
      <c r="J299" s="736"/>
      <c r="K299" s="737"/>
      <c r="L299" s="737"/>
      <c r="M299" s="737"/>
      <c r="N299" s="738"/>
      <c r="O299" s="738"/>
      <c r="P299" s="739">
        <f t="shared" si="21"/>
        <v>0</v>
      </c>
      <c r="Q299" s="740"/>
      <c r="S299" s="728" t="s">
        <v>55</v>
      </c>
      <c r="T299" s="742"/>
      <c r="U299" s="744">
        <f>I313-P313</f>
        <v>708100</v>
      </c>
    </row>
    <row r="300" spans="1:24" ht="15" customHeight="1">
      <c r="B300" s="1755" t="s">
        <v>239</v>
      </c>
      <c r="C300" s="1756"/>
      <c r="D300" s="1756"/>
      <c r="E300" s="1756"/>
      <c r="F300" s="1771"/>
      <c r="G300" s="1737"/>
      <c r="H300" s="1738"/>
      <c r="I300" s="703"/>
      <c r="J300" s="704"/>
      <c r="K300" s="705"/>
      <c r="L300" s="705"/>
      <c r="M300" s="705"/>
      <c r="N300" s="706"/>
      <c r="O300" s="706"/>
      <c r="P300" s="707">
        <f t="shared" si="21"/>
        <v>0</v>
      </c>
      <c r="Q300" s="708"/>
    </row>
    <row r="301" spans="1:24" ht="15" customHeight="1">
      <c r="A301" s="1182">
        <v>1</v>
      </c>
      <c r="B301" s="709"/>
      <c r="C301" s="1265" t="s">
        <v>838</v>
      </c>
      <c r="D301" s="711"/>
      <c r="E301" s="1735" t="s">
        <v>868</v>
      </c>
      <c r="F301" s="1736"/>
      <c r="G301" s="1739">
        <v>30000</v>
      </c>
      <c r="H301" s="1740"/>
      <c r="I301" s="712">
        <v>30000</v>
      </c>
      <c r="J301" s="713">
        <v>2500</v>
      </c>
      <c r="K301" s="714"/>
      <c r="L301" s="714">
        <v>21000</v>
      </c>
      <c r="M301" s="714"/>
      <c r="N301" s="715"/>
      <c r="O301" s="715"/>
      <c r="P301" s="716">
        <f t="shared" si="21"/>
        <v>6500</v>
      </c>
      <c r="Q301" s="717"/>
      <c r="U301" s="745" t="str">
        <f>IF(U299-U285-U286-U287-U290-U291-U292-U293-U298=0,"OK!",U299-U285-U286-U287-U290-U291-U292-U293-U298)</f>
        <v>OK!</v>
      </c>
    </row>
    <row r="302" spans="1:24" ht="15" customHeight="1">
      <c r="A302" s="1182">
        <v>1</v>
      </c>
      <c r="B302" s="722"/>
      <c r="C302" s="710" t="s">
        <v>870</v>
      </c>
      <c r="D302" s="711"/>
      <c r="E302" s="1735" t="s">
        <v>868</v>
      </c>
      <c r="F302" s="1736"/>
      <c r="G302" s="1739">
        <v>84000</v>
      </c>
      <c r="H302" s="1740"/>
      <c r="I302" s="712">
        <v>84000</v>
      </c>
      <c r="J302" s="713">
        <v>28000</v>
      </c>
      <c r="K302" s="714"/>
      <c r="L302" s="714">
        <v>55000</v>
      </c>
      <c r="M302" s="714"/>
      <c r="N302" s="715"/>
      <c r="O302" s="715"/>
      <c r="P302" s="716">
        <f t="shared" si="21"/>
        <v>1000</v>
      </c>
      <c r="Q302" s="717"/>
    </row>
    <row r="303" spans="1:24" ht="15" customHeight="1">
      <c r="A303" s="1182">
        <v>1</v>
      </c>
      <c r="B303" s="722"/>
      <c r="C303" s="710"/>
      <c r="D303" s="711"/>
      <c r="E303" s="1735"/>
      <c r="F303" s="1736"/>
      <c r="G303" s="1739"/>
      <c r="H303" s="1740"/>
      <c r="I303" s="712"/>
      <c r="J303" s="713"/>
      <c r="K303" s="714"/>
      <c r="L303" s="714"/>
      <c r="M303" s="714"/>
      <c r="N303" s="715"/>
      <c r="O303" s="715"/>
      <c r="P303" s="716">
        <f t="shared" si="21"/>
        <v>0</v>
      </c>
      <c r="Q303" s="717"/>
    </row>
    <row r="304" spans="1:24" ht="15" customHeight="1">
      <c r="A304" s="1182">
        <v>1</v>
      </c>
      <c r="B304" s="722"/>
      <c r="C304" s="710"/>
      <c r="D304" s="711"/>
      <c r="E304" s="1735"/>
      <c r="F304" s="1736"/>
      <c r="G304" s="1739"/>
      <c r="H304" s="1740"/>
      <c r="I304" s="712"/>
      <c r="J304" s="713"/>
      <c r="K304" s="714"/>
      <c r="L304" s="714"/>
      <c r="M304" s="714"/>
      <c r="N304" s="715"/>
      <c r="O304" s="715"/>
      <c r="P304" s="716">
        <f t="shared" si="21"/>
        <v>0</v>
      </c>
      <c r="Q304" s="717"/>
    </row>
    <row r="305" spans="1:17" ht="15" customHeight="1">
      <c r="A305" s="1182">
        <v>1</v>
      </c>
      <c r="B305" s="722"/>
      <c r="C305" s="710"/>
      <c r="D305" s="711"/>
      <c r="E305" s="1735"/>
      <c r="F305" s="1736"/>
      <c r="G305" s="1739"/>
      <c r="H305" s="1740"/>
      <c r="I305" s="712"/>
      <c r="J305" s="713"/>
      <c r="K305" s="714"/>
      <c r="L305" s="714"/>
      <c r="M305" s="714"/>
      <c r="N305" s="715"/>
      <c r="O305" s="715"/>
      <c r="P305" s="716">
        <f t="shared" si="21"/>
        <v>0</v>
      </c>
      <c r="Q305" s="717"/>
    </row>
    <row r="306" spans="1:17" ht="15" customHeight="1">
      <c r="A306" s="1182">
        <v>1</v>
      </c>
      <c r="B306" s="699"/>
      <c r="C306" s="734"/>
      <c r="D306" s="730"/>
      <c r="E306" s="1769"/>
      <c r="F306" s="1770"/>
      <c r="G306" s="1767"/>
      <c r="H306" s="1768"/>
      <c r="I306" s="735"/>
      <c r="J306" s="736"/>
      <c r="K306" s="737"/>
      <c r="L306" s="737"/>
      <c r="M306" s="737"/>
      <c r="N306" s="738"/>
      <c r="O306" s="738"/>
      <c r="P306" s="739">
        <f t="shared" si="21"/>
        <v>0</v>
      </c>
      <c r="Q306" s="740"/>
    </row>
    <row r="307" spans="1:17" ht="15" customHeight="1">
      <c r="B307" s="1755" t="s">
        <v>241</v>
      </c>
      <c r="C307" s="1756"/>
      <c r="D307" s="1756"/>
      <c r="E307" s="1756"/>
      <c r="F307" s="1756"/>
      <c r="G307" s="1737"/>
      <c r="H307" s="1738"/>
      <c r="I307" s="703"/>
      <c r="J307" s="704"/>
      <c r="K307" s="705"/>
      <c r="L307" s="705"/>
      <c r="M307" s="705"/>
      <c r="N307" s="706"/>
      <c r="O307" s="706"/>
      <c r="P307" s="707">
        <f t="shared" si="21"/>
        <v>0</v>
      </c>
      <c r="Q307" s="708"/>
    </row>
    <row r="308" spans="1:17" ht="15" customHeight="1">
      <c r="A308" s="1182">
        <v>1</v>
      </c>
      <c r="B308" s="709"/>
      <c r="C308" s="710"/>
      <c r="D308" s="711"/>
      <c r="E308" s="1735"/>
      <c r="F308" s="1736"/>
      <c r="G308" s="1739"/>
      <c r="H308" s="1740"/>
      <c r="I308" s="712"/>
      <c r="J308" s="713"/>
      <c r="K308" s="714"/>
      <c r="L308" s="714"/>
      <c r="M308" s="714"/>
      <c r="N308" s="715"/>
      <c r="O308" s="715"/>
      <c r="P308" s="716">
        <f t="shared" si="21"/>
        <v>0</v>
      </c>
      <c r="Q308" s="717"/>
    </row>
    <row r="309" spans="1:17" ht="15" customHeight="1">
      <c r="A309" s="1182">
        <v>1</v>
      </c>
      <c r="B309" s="722"/>
      <c r="C309" s="710"/>
      <c r="D309" s="711"/>
      <c r="E309" s="1735"/>
      <c r="F309" s="1736"/>
      <c r="G309" s="1739"/>
      <c r="H309" s="1740"/>
      <c r="I309" s="712"/>
      <c r="J309" s="713"/>
      <c r="K309" s="714"/>
      <c r="L309" s="714"/>
      <c r="M309" s="714"/>
      <c r="N309" s="715"/>
      <c r="O309" s="715"/>
      <c r="P309" s="716">
        <f t="shared" si="21"/>
        <v>0</v>
      </c>
      <c r="Q309" s="717"/>
    </row>
    <row r="310" spans="1:17" ht="15" customHeight="1">
      <c r="A310" s="1182">
        <v>1</v>
      </c>
      <c r="B310" s="722"/>
      <c r="C310" s="710"/>
      <c r="D310" s="711"/>
      <c r="E310" s="1735"/>
      <c r="F310" s="1736"/>
      <c r="G310" s="1739"/>
      <c r="H310" s="1740"/>
      <c r="I310" s="712"/>
      <c r="J310" s="713"/>
      <c r="K310" s="714"/>
      <c r="L310" s="714"/>
      <c r="M310" s="714"/>
      <c r="N310" s="715"/>
      <c r="O310" s="715"/>
      <c r="P310" s="716">
        <f t="shared" si="21"/>
        <v>0</v>
      </c>
      <c r="Q310" s="717"/>
    </row>
    <row r="311" spans="1:17" ht="15" customHeight="1">
      <c r="A311" s="1182">
        <v>1</v>
      </c>
      <c r="B311" s="722"/>
      <c r="C311" s="710"/>
      <c r="D311" s="711"/>
      <c r="E311" s="1735"/>
      <c r="F311" s="1736"/>
      <c r="G311" s="1739"/>
      <c r="H311" s="1740"/>
      <c r="I311" s="712"/>
      <c r="J311" s="713"/>
      <c r="K311" s="714"/>
      <c r="L311" s="714"/>
      <c r="M311" s="714"/>
      <c r="N311" s="715"/>
      <c r="O311" s="715"/>
      <c r="P311" s="716">
        <f t="shared" si="21"/>
        <v>0</v>
      </c>
      <c r="Q311" s="717"/>
    </row>
    <row r="312" spans="1:17" ht="15" customHeight="1" thickBot="1">
      <c r="A312" s="1182">
        <v>1</v>
      </c>
      <c r="B312" s="699"/>
      <c r="C312" s="734"/>
      <c r="D312" s="730"/>
      <c r="E312" s="1769"/>
      <c r="F312" s="1770"/>
      <c r="G312" s="1767"/>
      <c r="H312" s="1768"/>
      <c r="I312" s="735"/>
      <c r="J312" s="736"/>
      <c r="K312" s="737"/>
      <c r="L312" s="737"/>
      <c r="M312" s="737"/>
      <c r="N312" s="738"/>
      <c r="O312" s="738"/>
      <c r="P312" s="746">
        <f t="shared" si="21"/>
        <v>0</v>
      </c>
      <c r="Q312" s="747"/>
    </row>
    <row r="313" spans="1:17" ht="24" customHeight="1" thickTop="1" thickBot="1">
      <c r="B313" s="1753" t="s">
        <v>242</v>
      </c>
      <c r="C313" s="1754"/>
      <c r="D313" s="1754"/>
      <c r="E313" s="1754"/>
      <c r="F313" s="1754"/>
      <c r="G313" s="1765">
        <f>SUMIF($A$285:$A$312,"1",G285:G312)</f>
        <v>1616600</v>
      </c>
      <c r="H313" s="1766">
        <f>SUMIF($A$285:$A$312,"1",H285:H312)</f>
        <v>0</v>
      </c>
      <c r="I313" s="748">
        <f>SUMIF($A$285:$A$312,"1",I285:I312)</f>
        <v>768400</v>
      </c>
      <c r="J313" s="749">
        <f t="shared" ref="J313:P313" si="22">SUMIF($A$285:$A$312,"1",J285:J312)</f>
        <v>115100</v>
      </c>
      <c r="K313" s="750">
        <f t="shared" si="22"/>
        <v>0</v>
      </c>
      <c r="L313" s="750">
        <f t="shared" si="22"/>
        <v>143000</v>
      </c>
      <c r="M313" s="750">
        <f t="shared" si="22"/>
        <v>450000</v>
      </c>
      <c r="N313" s="751">
        <f t="shared" si="22"/>
        <v>0</v>
      </c>
      <c r="O313" s="751">
        <f t="shared" si="22"/>
        <v>0</v>
      </c>
      <c r="P313" s="752">
        <f t="shared" si="22"/>
        <v>60300</v>
      </c>
      <c r="Q313" s="753" t="s">
        <v>243</v>
      </c>
    </row>
    <row r="314" spans="1:17" ht="37.5" customHeight="1" thickTop="1">
      <c r="B314" s="1762" t="s">
        <v>617</v>
      </c>
      <c r="C314" s="1762"/>
      <c r="D314" s="1762"/>
      <c r="E314" s="1762"/>
      <c r="F314" s="1762"/>
      <c r="G314" s="1762"/>
      <c r="H314" s="1762"/>
      <c r="I314" s="1762"/>
      <c r="J314" s="1762"/>
      <c r="K314" s="1762"/>
      <c r="L314" s="1762"/>
      <c r="M314" s="1762"/>
      <c r="N314" s="1762"/>
      <c r="O314" s="1762"/>
      <c r="P314" s="1762"/>
      <c r="Q314" s="1762"/>
    </row>
    <row r="315" spans="1:17" ht="15" customHeight="1">
      <c r="B315" s="691"/>
      <c r="C315" s="691"/>
      <c r="D315" s="691"/>
      <c r="E315" s="691"/>
      <c r="F315" s="691"/>
      <c r="G315" s="691"/>
      <c r="H315" s="691"/>
      <c r="I315" s="691"/>
      <c r="J315" s="691"/>
      <c r="K315" s="691"/>
      <c r="L315" s="691"/>
      <c r="M315" s="691"/>
      <c r="N315" s="691"/>
      <c r="O315" s="691"/>
    </row>
    <row r="316" spans="1:17" ht="14.25" customHeight="1">
      <c r="P316" s="404" t="s">
        <v>71</v>
      </c>
    </row>
    <row r="317" spans="1:17" ht="15" customHeight="1">
      <c r="B317" s="1674" t="s">
        <v>214</v>
      </c>
      <c r="C317" s="1763"/>
      <c r="D317" s="1631" t="s">
        <v>215</v>
      </c>
      <c r="E317" s="1674" t="s">
        <v>216</v>
      </c>
      <c r="F317" s="1764"/>
      <c r="G317" s="1674" t="s">
        <v>217</v>
      </c>
      <c r="H317" s="1763"/>
      <c r="I317" s="1631" t="str">
        <f>I282</f>
        <v>令和５年度
事業費</v>
      </c>
      <c r="J317" s="1632" t="s">
        <v>180</v>
      </c>
      <c r="K317" s="1632"/>
      <c r="L317" s="1632"/>
      <c r="M317" s="1632"/>
      <c r="N317" s="1632"/>
      <c r="O317" s="1632"/>
      <c r="P317" s="1632"/>
    </row>
    <row r="318" spans="1:17" ht="15" customHeight="1">
      <c r="B318" s="699"/>
      <c r="C318" s="381" t="s">
        <v>218</v>
      </c>
      <c r="D318" s="1631"/>
      <c r="E318" s="1675"/>
      <c r="F318" s="1742"/>
      <c r="G318" s="1675"/>
      <c r="H318" s="1752"/>
      <c r="I318" s="1631"/>
      <c r="J318" s="700" t="s">
        <v>219</v>
      </c>
      <c r="K318" s="701" t="s">
        <v>642</v>
      </c>
      <c r="L318" s="701" t="s">
        <v>220</v>
      </c>
      <c r="M318" s="701" t="s">
        <v>221</v>
      </c>
      <c r="N318" s="702" t="s">
        <v>222</v>
      </c>
      <c r="O318" s="702" t="s">
        <v>507</v>
      </c>
      <c r="P318" s="754" t="s">
        <v>125</v>
      </c>
    </row>
    <row r="319" spans="1:17" ht="15" customHeight="1">
      <c r="B319" s="1745" t="s">
        <v>645</v>
      </c>
      <c r="C319" s="1746"/>
      <c r="D319" s="1746"/>
      <c r="E319" s="1746"/>
      <c r="F319" s="1761"/>
      <c r="G319" s="1759"/>
      <c r="H319" s="1760"/>
      <c r="I319" s="703"/>
      <c r="J319" s="704"/>
      <c r="K319" s="705"/>
      <c r="L319" s="705"/>
      <c r="M319" s="705"/>
      <c r="N319" s="705"/>
      <c r="O319" s="705"/>
      <c r="P319" s="755">
        <f t="shared" ref="P319:P341" si="23">I319-SUM(J319:M319)-O319</f>
        <v>0</v>
      </c>
    </row>
    <row r="320" spans="1:17" ht="15" customHeight="1">
      <c r="A320" s="1182">
        <v>1</v>
      </c>
      <c r="B320" s="709"/>
      <c r="C320" s="710"/>
      <c r="D320" s="711"/>
      <c r="E320" s="1735"/>
      <c r="F320" s="1736"/>
      <c r="G320" s="1739"/>
      <c r="H320" s="1740"/>
      <c r="I320" s="712"/>
      <c r="J320" s="713"/>
      <c r="K320" s="714"/>
      <c r="L320" s="714"/>
      <c r="M320" s="714"/>
      <c r="N320" s="714"/>
      <c r="O320" s="714"/>
      <c r="P320" s="756">
        <f t="shared" si="23"/>
        <v>0</v>
      </c>
    </row>
    <row r="321" spans="1:16" ht="15" customHeight="1">
      <c r="A321" s="1182">
        <v>1</v>
      </c>
      <c r="B321" s="722"/>
      <c r="C321" s="710"/>
      <c r="D321" s="711"/>
      <c r="E321" s="1735"/>
      <c r="F321" s="1736"/>
      <c r="G321" s="1739"/>
      <c r="H321" s="1740"/>
      <c r="I321" s="712"/>
      <c r="J321" s="713"/>
      <c r="K321" s="714"/>
      <c r="L321" s="714"/>
      <c r="M321" s="714"/>
      <c r="N321" s="714"/>
      <c r="O321" s="714"/>
      <c r="P321" s="756">
        <f t="shared" si="23"/>
        <v>0</v>
      </c>
    </row>
    <row r="322" spans="1:16" ht="15" customHeight="1">
      <c r="A322" s="1182">
        <v>1</v>
      </c>
      <c r="B322" s="722"/>
      <c r="C322" s="710"/>
      <c r="D322" s="711"/>
      <c r="E322" s="1735"/>
      <c r="F322" s="1741"/>
      <c r="G322" s="1739"/>
      <c r="H322" s="1740"/>
      <c r="I322" s="712"/>
      <c r="J322" s="713"/>
      <c r="K322" s="714"/>
      <c r="L322" s="714"/>
      <c r="M322" s="714"/>
      <c r="N322" s="714"/>
      <c r="O322" s="714"/>
      <c r="P322" s="756">
        <f t="shared" si="23"/>
        <v>0</v>
      </c>
    </row>
    <row r="323" spans="1:16" ht="15" customHeight="1">
      <c r="A323" s="1182">
        <v>1</v>
      </c>
      <c r="B323" s="722"/>
      <c r="C323" s="710"/>
      <c r="D323" s="711"/>
      <c r="E323" s="1735"/>
      <c r="F323" s="1736"/>
      <c r="G323" s="1739"/>
      <c r="H323" s="1740"/>
      <c r="I323" s="712"/>
      <c r="J323" s="713"/>
      <c r="K323" s="714"/>
      <c r="L323" s="714"/>
      <c r="M323" s="714"/>
      <c r="N323" s="714"/>
      <c r="O323" s="714"/>
      <c r="P323" s="756">
        <f t="shared" si="23"/>
        <v>0</v>
      </c>
    </row>
    <row r="324" spans="1:16" ht="15" customHeight="1">
      <c r="A324" s="1182">
        <v>1</v>
      </c>
      <c r="B324" s="722"/>
      <c r="C324" s="710"/>
      <c r="D324" s="711"/>
      <c r="E324" s="1735"/>
      <c r="F324" s="1736"/>
      <c r="G324" s="1739"/>
      <c r="H324" s="1740"/>
      <c r="I324" s="712"/>
      <c r="J324" s="713"/>
      <c r="K324" s="714"/>
      <c r="L324" s="714"/>
      <c r="M324" s="714"/>
      <c r="N324" s="714"/>
      <c r="O324" s="714"/>
      <c r="P324" s="756">
        <f t="shared" si="23"/>
        <v>0</v>
      </c>
    </row>
    <row r="325" spans="1:16" ht="15" customHeight="1">
      <c r="A325" s="1182">
        <v>1</v>
      </c>
      <c r="B325" s="722"/>
      <c r="C325" s="710"/>
      <c r="D325" s="711"/>
      <c r="E325" s="1735"/>
      <c r="F325" s="1736"/>
      <c r="G325" s="1739"/>
      <c r="H325" s="1740"/>
      <c r="I325" s="712"/>
      <c r="J325" s="713"/>
      <c r="K325" s="714"/>
      <c r="L325" s="714"/>
      <c r="M325" s="714"/>
      <c r="N325" s="714"/>
      <c r="O325" s="714"/>
      <c r="P325" s="756">
        <f t="shared" si="23"/>
        <v>0</v>
      </c>
    </row>
    <row r="326" spans="1:16" ht="15" customHeight="1">
      <c r="A326" s="1182">
        <v>1</v>
      </c>
      <c r="B326" s="699"/>
      <c r="C326" s="757"/>
      <c r="D326" s="758"/>
      <c r="E326" s="1675"/>
      <c r="F326" s="1742"/>
      <c r="G326" s="1743"/>
      <c r="H326" s="1744"/>
      <c r="I326" s="759"/>
      <c r="J326" s="760"/>
      <c r="K326" s="761"/>
      <c r="L326" s="761"/>
      <c r="M326" s="761"/>
      <c r="N326" s="761"/>
      <c r="O326" s="761"/>
      <c r="P326" s="762">
        <f t="shared" si="23"/>
        <v>0</v>
      </c>
    </row>
    <row r="327" spans="1:16" ht="15" customHeight="1">
      <c r="B327" s="1745" t="s">
        <v>244</v>
      </c>
      <c r="C327" s="1746"/>
      <c r="D327" s="1746"/>
      <c r="E327" s="1746"/>
      <c r="F327" s="1746"/>
      <c r="G327" s="1759"/>
      <c r="H327" s="1760"/>
      <c r="I327" s="703"/>
      <c r="J327" s="704"/>
      <c r="K327" s="705"/>
      <c r="L327" s="705"/>
      <c r="M327" s="705"/>
      <c r="N327" s="705"/>
      <c r="O327" s="705"/>
      <c r="P327" s="755">
        <f t="shared" si="23"/>
        <v>0</v>
      </c>
    </row>
    <row r="328" spans="1:16" ht="15" customHeight="1">
      <c r="A328" s="1182">
        <v>1</v>
      </c>
      <c r="B328" s="709"/>
      <c r="C328" s="710"/>
      <c r="D328" s="711"/>
      <c r="E328" s="1735"/>
      <c r="F328" s="1736"/>
      <c r="G328" s="1739"/>
      <c r="H328" s="1740"/>
      <c r="I328" s="712"/>
      <c r="J328" s="713"/>
      <c r="K328" s="714"/>
      <c r="L328" s="714"/>
      <c r="M328" s="714"/>
      <c r="N328" s="714"/>
      <c r="O328" s="714"/>
      <c r="P328" s="756">
        <f t="shared" si="23"/>
        <v>0</v>
      </c>
    </row>
    <row r="329" spans="1:16" ht="15" customHeight="1">
      <c r="A329" s="1182">
        <v>1</v>
      </c>
      <c r="B329" s="722"/>
      <c r="C329" s="710"/>
      <c r="D329" s="711"/>
      <c r="E329" s="1735"/>
      <c r="F329" s="1736"/>
      <c r="G329" s="1739"/>
      <c r="H329" s="1740"/>
      <c r="I329" s="712"/>
      <c r="J329" s="713"/>
      <c r="K329" s="714"/>
      <c r="L329" s="714"/>
      <c r="M329" s="714"/>
      <c r="N329" s="714"/>
      <c r="O329" s="714"/>
      <c r="P329" s="756">
        <f t="shared" si="23"/>
        <v>0</v>
      </c>
    </row>
    <row r="330" spans="1:16" ht="15" customHeight="1">
      <c r="A330" s="1182">
        <v>1</v>
      </c>
      <c r="B330" s="722"/>
      <c r="C330" s="710"/>
      <c r="D330" s="711"/>
      <c r="E330" s="1735"/>
      <c r="F330" s="1741"/>
      <c r="G330" s="1739"/>
      <c r="H330" s="1740"/>
      <c r="I330" s="712"/>
      <c r="J330" s="713"/>
      <c r="K330" s="714"/>
      <c r="L330" s="714"/>
      <c r="M330" s="714"/>
      <c r="N330" s="714"/>
      <c r="O330" s="714"/>
      <c r="P330" s="756">
        <f t="shared" si="23"/>
        <v>0</v>
      </c>
    </row>
    <row r="331" spans="1:16" ht="15" customHeight="1">
      <c r="A331" s="1182">
        <v>1</v>
      </c>
      <c r="B331" s="722"/>
      <c r="C331" s="710"/>
      <c r="D331" s="711"/>
      <c r="E331" s="1735"/>
      <c r="F331" s="1736"/>
      <c r="G331" s="1739"/>
      <c r="H331" s="1740"/>
      <c r="I331" s="712"/>
      <c r="J331" s="713"/>
      <c r="K331" s="714"/>
      <c r="L331" s="714"/>
      <c r="M331" s="714"/>
      <c r="N331" s="714"/>
      <c r="O331" s="714"/>
      <c r="P331" s="756">
        <f t="shared" si="23"/>
        <v>0</v>
      </c>
    </row>
    <row r="332" spans="1:16" ht="15" customHeight="1">
      <c r="A332" s="1182">
        <v>1</v>
      </c>
      <c r="B332" s="722"/>
      <c r="C332" s="710"/>
      <c r="D332" s="711"/>
      <c r="E332" s="1735"/>
      <c r="F332" s="1741"/>
      <c r="G332" s="1739"/>
      <c r="H332" s="1740"/>
      <c r="I332" s="712"/>
      <c r="J332" s="713"/>
      <c r="K332" s="714"/>
      <c r="L332" s="714"/>
      <c r="M332" s="714"/>
      <c r="N332" s="714"/>
      <c r="O332" s="714"/>
      <c r="P332" s="756">
        <f t="shared" si="23"/>
        <v>0</v>
      </c>
    </row>
    <row r="333" spans="1:16" ht="15" customHeight="1">
      <c r="A333" s="1182">
        <v>1</v>
      </c>
      <c r="B333" s="722"/>
      <c r="C333" s="710"/>
      <c r="D333" s="711"/>
      <c r="E333" s="1735"/>
      <c r="F333" s="1736"/>
      <c r="G333" s="1739"/>
      <c r="H333" s="1740"/>
      <c r="I333" s="712"/>
      <c r="J333" s="713"/>
      <c r="K333" s="714"/>
      <c r="L333" s="714"/>
      <c r="M333" s="714"/>
      <c r="N333" s="714"/>
      <c r="O333" s="714"/>
      <c r="P333" s="756">
        <f t="shared" si="23"/>
        <v>0</v>
      </c>
    </row>
    <row r="334" spans="1:16" ht="15" customHeight="1">
      <c r="A334" s="1182">
        <v>1</v>
      </c>
      <c r="B334" s="699"/>
      <c r="C334" s="757"/>
      <c r="D334" s="758"/>
      <c r="E334" s="1675"/>
      <c r="F334" s="1742"/>
      <c r="G334" s="1743"/>
      <c r="H334" s="1744"/>
      <c r="I334" s="759"/>
      <c r="J334" s="760"/>
      <c r="K334" s="761"/>
      <c r="L334" s="761"/>
      <c r="M334" s="761"/>
      <c r="N334" s="761"/>
      <c r="O334" s="761"/>
      <c r="P334" s="762">
        <f t="shared" si="23"/>
        <v>0</v>
      </c>
    </row>
    <row r="335" spans="1:16" ht="15" customHeight="1">
      <c r="B335" s="1755" t="s">
        <v>638</v>
      </c>
      <c r="C335" s="1756"/>
      <c r="D335" s="1756"/>
      <c r="E335" s="1756"/>
      <c r="F335" s="1756"/>
      <c r="G335" s="1737"/>
      <c r="H335" s="1738"/>
      <c r="I335" s="703"/>
      <c r="J335" s="704"/>
      <c r="K335" s="705"/>
      <c r="L335" s="705"/>
      <c r="M335" s="705"/>
      <c r="N335" s="705"/>
      <c r="O335" s="705"/>
      <c r="P335" s="755">
        <f t="shared" si="23"/>
        <v>0</v>
      </c>
    </row>
    <row r="336" spans="1:16" ht="15" customHeight="1">
      <c r="A336" s="1182">
        <v>1</v>
      </c>
      <c r="B336" s="709"/>
      <c r="C336" s="710"/>
      <c r="D336" s="711"/>
      <c r="E336" s="1735"/>
      <c r="F336" s="1736"/>
      <c r="G336" s="1739"/>
      <c r="H336" s="1740"/>
      <c r="I336" s="712"/>
      <c r="J336" s="713"/>
      <c r="K336" s="714"/>
      <c r="L336" s="714"/>
      <c r="M336" s="714"/>
      <c r="N336" s="714"/>
      <c r="O336" s="714"/>
      <c r="P336" s="756">
        <f t="shared" si="23"/>
        <v>0</v>
      </c>
    </row>
    <row r="337" spans="1:23" ht="15" customHeight="1">
      <c r="A337" s="1182">
        <v>1</v>
      </c>
      <c r="B337" s="722"/>
      <c r="C337" s="710"/>
      <c r="D337" s="711"/>
      <c r="E337" s="1735"/>
      <c r="F337" s="1736"/>
      <c r="G337" s="1739"/>
      <c r="H337" s="1740"/>
      <c r="I337" s="712"/>
      <c r="J337" s="713"/>
      <c r="K337" s="714"/>
      <c r="L337" s="714"/>
      <c r="M337" s="714"/>
      <c r="N337" s="714"/>
      <c r="O337" s="714"/>
      <c r="P337" s="756">
        <f t="shared" si="23"/>
        <v>0</v>
      </c>
    </row>
    <row r="338" spans="1:23" ht="15" customHeight="1">
      <c r="A338" s="1182">
        <v>1</v>
      </c>
      <c r="B338" s="722"/>
      <c r="C338" s="710"/>
      <c r="D338" s="711"/>
      <c r="E338" s="1735"/>
      <c r="F338" s="1736"/>
      <c r="G338" s="1739"/>
      <c r="H338" s="1740"/>
      <c r="I338" s="712"/>
      <c r="J338" s="713"/>
      <c r="K338" s="714"/>
      <c r="L338" s="714"/>
      <c r="M338" s="714"/>
      <c r="N338" s="714"/>
      <c r="O338" s="714"/>
      <c r="P338" s="756">
        <f t="shared" si="23"/>
        <v>0</v>
      </c>
    </row>
    <row r="339" spans="1:23" ht="15" customHeight="1">
      <c r="A339" s="1182">
        <v>1</v>
      </c>
      <c r="B339" s="722"/>
      <c r="C339" s="710"/>
      <c r="D339" s="711"/>
      <c r="E339" s="1735"/>
      <c r="F339" s="1736"/>
      <c r="G339" s="1739"/>
      <c r="H339" s="1740"/>
      <c r="I339" s="712"/>
      <c r="J339" s="713"/>
      <c r="K339" s="714"/>
      <c r="L339" s="714"/>
      <c r="M339" s="714"/>
      <c r="N339" s="714"/>
      <c r="O339" s="714"/>
      <c r="P339" s="756">
        <f t="shared" si="23"/>
        <v>0</v>
      </c>
    </row>
    <row r="340" spans="1:23" ht="15" customHeight="1">
      <c r="A340" s="1182">
        <v>1</v>
      </c>
      <c r="B340" s="722"/>
      <c r="C340" s="710"/>
      <c r="D340" s="711"/>
      <c r="E340" s="1735"/>
      <c r="F340" s="1736"/>
      <c r="G340" s="1739"/>
      <c r="H340" s="1740"/>
      <c r="I340" s="712"/>
      <c r="J340" s="713"/>
      <c r="K340" s="714"/>
      <c r="L340" s="714"/>
      <c r="M340" s="714"/>
      <c r="N340" s="714"/>
      <c r="O340" s="714"/>
      <c r="P340" s="756">
        <f t="shared" si="23"/>
        <v>0</v>
      </c>
    </row>
    <row r="341" spans="1:23" ht="15" customHeight="1">
      <c r="A341" s="1182">
        <v>1</v>
      </c>
      <c r="B341" s="699"/>
      <c r="C341" s="757"/>
      <c r="D341" s="758"/>
      <c r="E341" s="1675"/>
      <c r="F341" s="1752"/>
      <c r="G341" s="1743"/>
      <c r="H341" s="1744"/>
      <c r="I341" s="759"/>
      <c r="J341" s="760"/>
      <c r="K341" s="761"/>
      <c r="L341" s="761"/>
      <c r="M341" s="761"/>
      <c r="N341" s="761"/>
      <c r="O341" s="761"/>
      <c r="P341" s="762">
        <f t="shared" si="23"/>
        <v>0</v>
      </c>
    </row>
    <row r="342" spans="1:23" ht="24" customHeight="1">
      <c r="B342" s="1753" t="s">
        <v>242</v>
      </c>
      <c r="C342" s="1754"/>
      <c r="D342" s="1754"/>
      <c r="E342" s="1754"/>
      <c r="F342" s="1754"/>
      <c r="G342" s="1757">
        <f>SUMIF($A$320:$A$341,"1",G320:G341)</f>
        <v>0</v>
      </c>
      <c r="H342" s="1758"/>
      <c r="I342" s="1123">
        <f t="shared" ref="I342:P342" si="24">SUMIF($A$320:$A$341,"1",I320:I341)</f>
        <v>0</v>
      </c>
      <c r="J342" s="1124">
        <f t="shared" si="24"/>
        <v>0</v>
      </c>
      <c r="K342" s="1125">
        <f t="shared" si="24"/>
        <v>0</v>
      </c>
      <c r="L342" s="1125">
        <f t="shared" si="24"/>
        <v>0</v>
      </c>
      <c r="M342" s="1125">
        <f t="shared" si="24"/>
        <v>0</v>
      </c>
      <c r="N342" s="1125">
        <f t="shared" si="24"/>
        <v>0</v>
      </c>
      <c r="O342" s="1125">
        <f t="shared" si="24"/>
        <v>0</v>
      </c>
      <c r="P342" s="1126">
        <f t="shared" si="24"/>
        <v>0</v>
      </c>
    </row>
    <row r="343" spans="1:23" ht="24" customHeight="1" thickBot="1">
      <c r="B343" s="1747" t="s">
        <v>245</v>
      </c>
      <c r="C343" s="1748"/>
      <c r="D343" s="1748"/>
      <c r="E343" s="1748"/>
      <c r="F343" s="1749"/>
      <c r="G343" s="1750">
        <f>SUM(G313+G342)</f>
        <v>1616600</v>
      </c>
      <c r="H343" s="1751"/>
      <c r="I343" s="1127">
        <f t="shared" ref="I343:P343" si="25">SUM(I313+I342)</f>
        <v>768400</v>
      </c>
      <c r="J343" s="1128">
        <f t="shared" si="25"/>
        <v>115100</v>
      </c>
      <c r="K343" s="1129">
        <f t="shared" si="25"/>
        <v>0</v>
      </c>
      <c r="L343" s="1129">
        <f t="shared" si="25"/>
        <v>143000</v>
      </c>
      <c r="M343" s="1129">
        <f t="shared" si="25"/>
        <v>450000</v>
      </c>
      <c r="N343" s="1129">
        <f t="shared" si="25"/>
        <v>0</v>
      </c>
      <c r="O343" s="1129">
        <f t="shared" si="25"/>
        <v>0</v>
      </c>
      <c r="P343" s="1126">
        <f t="shared" si="25"/>
        <v>60300</v>
      </c>
    </row>
    <row r="344" spans="1:23" ht="18" thickBot="1">
      <c r="B344" s="1780" t="s">
        <v>755</v>
      </c>
      <c r="C344" s="1780"/>
      <c r="D344" s="1780"/>
      <c r="E344" s="1780"/>
      <c r="F344" s="692"/>
      <c r="P344" s="1666" t="s">
        <v>113</v>
      </c>
      <c r="Q344" s="1668"/>
    </row>
    <row r="345" spans="1:23" ht="10.5" customHeight="1">
      <c r="B345" s="691"/>
      <c r="C345" s="691"/>
      <c r="D345" s="691"/>
      <c r="E345" s="691"/>
      <c r="F345" s="692"/>
      <c r="Q345" s="693"/>
    </row>
    <row r="346" spans="1:23" ht="23.25" customHeight="1" thickBot="1">
      <c r="B346" s="1762" t="s">
        <v>608</v>
      </c>
      <c r="C346" s="1762"/>
      <c r="D346" s="1762"/>
      <c r="E346" s="1762"/>
      <c r="F346" s="1762"/>
      <c r="G346" s="1762"/>
      <c r="H346" s="1762"/>
      <c r="I346" s="1762"/>
      <c r="J346" s="1762"/>
      <c r="K346" s="1762"/>
    </row>
    <row r="347" spans="1:23" ht="15" customHeight="1" thickTop="1">
      <c r="B347" s="694"/>
      <c r="C347" s="694"/>
      <c r="D347" s="1773" t="s">
        <v>607</v>
      </c>
      <c r="E347" s="1774">
        <f>○推計１!F197</f>
        <v>1697724</v>
      </c>
      <c r="F347" s="1776" t="s">
        <v>544</v>
      </c>
      <c r="G347" s="1779">
        <f>○推計２!F130</f>
        <v>1466313</v>
      </c>
      <c r="H347" s="1772" t="s">
        <v>211</v>
      </c>
      <c r="I347" s="696" t="s">
        <v>212</v>
      </c>
    </row>
    <row r="348" spans="1:23" ht="15" customHeight="1" thickBot="1">
      <c r="C348" s="695"/>
      <c r="D348" s="1773"/>
      <c r="E348" s="1775"/>
      <c r="F348" s="1776"/>
      <c r="G348" s="1775"/>
      <c r="H348" s="1772"/>
      <c r="I348" s="763">
        <f>E347-G347</f>
        <v>231411</v>
      </c>
      <c r="J348" s="698" t="s">
        <v>213</v>
      </c>
    </row>
    <row r="349" spans="1:23" ht="15" customHeight="1" thickTop="1">
      <c r="P349" s="1669" t="s">
        <v>71</v>
      </c>
      <c r="Q349" s="1669"/>
    </row>
    <row r="350" spans="1:23" ht="15" customHeight="1" thickBot="1">
      <c r="B350" s="1674" t="s">
        <v>214</v>
      </c>
      <c r="C350" s="1763"/>
      <c r="D350" s="1631" t="s">
        <v>215</v>
      </c>
      <c r="E350" s="1674" t="s">
        <v>216</v>
      </c>
      <c r="F350" s="1764"/>
      <c r="G350" s="1674" t="s">
        <v>217</v>
      </c>
      <c r="H350" s="1763"/>
      <c r="I350" s="1631" t="s">
        <v>828</v>
      </c>
      <c r="J350" s="1632" t="s">
        <v>180</v>
      </c>
      <c r="K350" s="1632"/>
      <c r="L350" s="1632"/>
      <c r="M350" s="1632"/>
      <c r="N350" s="1632"/>
      <c r="O350" s="1632"/>
      <c r="P350" s="1632"/>
      <c r="Q350" s="1632"/>
    </row>
    <row r="351" spans="1:23" ht="15" customHeight="1">
      <c r="B351" s="699"/>
      <c r="C351" s="381" t="s">
        <v>218</v>
      </c>
      <c r="D351" s="1631"/>
      <c r="E351" s="1675"/>
      <c r="F351" s="1742"/>
      <c r="G351" s="1675"/>
      <c r="H351" s="1752"/>
      <c r="I351" s="1631"/>
      <c r="J351" s="700" t="s">
        <v>219</v>
      </c>
      <c r="K351" s="701" t="s">
        <v>642</v>
      </c>
      <c r="L351" s="701" t="s">
        <v>220</v>
      </c>
      <c r="M351" s="701" t="s">
        <v>221</v>
      </c>
      <c r="N351" s="702" t="s">
        <v>222</v>
      </c>
      <c r="O351" s="702" t="s">
        <v>507</v>
      </c>
      <c r="P351" s="1777" t="s">
        <v>125</v>
      </c>
      <c r="Q351" s="1778"/>
    </row>
    <row r="352" spans="1:23" ht="15" customHeight="1">
      <c r="B352" s="1745" t="s">
        <v>645</v>
      </c>
      <c r="C352" s="1746"/>
      <c r="D352" s="1746"/>
      <c r="E352" s="1746"/>
      <c r="F352" s="1761"/>
      <c r="G352" s="1759"/>
      <c r="H352" s="1760"/>
      <c r="I352" s="703"/>
      <c r="J352" s="704"/>
      <c r="K352" s="705"/>
      <c r="L352" s="705"/>
      <c r="M352" s="705"/>
      <c r="N352" s="706"/>
      <c r="O352" s="706"/>
      <c r="P352" s="707">
        <f>I352-SUM(J352:M352)-O352</f>
        <v>0</v>
      </c>
      <c r="Q352" s="708"/>
      <c r="S352" s="372" t="s">
        <v>223</v>
      </c>
      <c r="U352" s="372"/>
      <c r="V352" s="372" t="s">
        <v>224</v>
      </c>
      <c r="W352" s="372"/>
    </row>
    <row r="353" spans="1:24" ht="15" customHeight="1">
      <c r="A353" s="1182">
        <v>1</v>
      </c>
      <c r="B353" s="709"/>
      <c r="C353" s="1265" t="s">
        <v>821</v>
      </c>
      <c r="D353" s="711"/>
      <c r="E353" s="1735" t="s">
        <v>835</v>
      </c>
      <c r="F353" s="1736"/>
      <c r="G353" s="1739">
        <v>464600</v>
      </c>
      <c r="H353" s="1740"/>
      <c r="I353" s="712">
        <v>64000</v>
      </c>
      <c r="J353" s="713">
        <v>37400</v>
      </c>
      <c r="K353" s="714"/>
      <c r="L353" s="714">
        <v>26000</v>
      </c>
      <c r="M353" s="714"/>
      <c r="N353" s="715"/>
      <c r="O353" s="715"/>
      <c r="P353" s="716">
        <f t="shared" ref="P353:P380" si="26">I353-SUM(J353:M353)-O353</f>
        <v>600</v>
      </c>
      <c r="Q353" s="717"/>
      <c r="S353" s="718" t="s">
        <v>225</v>
      </c>
      <c r="T353" s="719"/>
      <c r="U353" s="720">
        <f>K381</f>
        <v>0</v>
      </c>
      <c r="V353" s="718" t="s">
        <v>205</v>
      </c>
      <c r="W353" s="719"/>
      <c r="X353" s="723"/>
    </row>
    <row r="354" spans="1:24" ht="15" customHeight="1">
      <c r="A354" s="1182">
        <v>1</v>
      </c>
      <c r="B354" s="722"/>
      <c r="C354" s="710" t="s">
        <v>856</v>
      </c>
      <c r="D354" s="711" t="s">
        <v>869</v>
      </c>
      <c r="E354" s="1735" t="s">
        <v>871</v>
      </c>
      <c r="F354" s="1736"/>
      <c r="G354" s="1739">
        <v>840000</v>
      </c>
      <c r="H354" s="1740"/>
      <c r="I354" s="712">
        <v>300000</v>
      </c>
      <c r="J354" s="713"/>
      <c r="K354" s="714"/>
      <c r="L354" s="714"/>
      <c r="M354" s="714">
        <v>250000</v>
      </c>
      <c r="N354" s="715"/>
      <c r="O354" s="715"/>
      <c r="P354" s="716">
        <f t="shared" si="26"/>
        <v>50000</v>
      </c>
      <c r="Q354" s="717"/>
      <c r="S354" s="432" t="s">
        <v>226</v>
      </c>
      <c r="T354" s="426"/>
      <c r="U354" s="723"/>
      <c r="V354" s="718" t="s">
        <v>207</v>
      </c>
      <c r="W354" s="719"/>
      <c r="X354" s="723"/>
    </row>
    <row r="355" spans="1:24" ht="15" customHeight="1">
      <c r="A355" s="1182">
        <v>1</v>
      </c>
      <c r="B355" s="722"/>
      <c r="C355" s="710"/>
      <c r="D355" s="711"/>
      <c r="E355" s="1735"/>
      <c r="F355" s="1736"/>
      <c r="G355" s="1739"/>
      <c r="H355" s="1740"/>
      <c r="I355" s="712"/>
      <c r="J355" s="713"/>
      <c r="K355" s="714"/>
      <c r="L355" s="714"/>
      <c r="M355" s="714"/>
      <c r="N355" s="715"/>
      <c r="O355" s="715"/>
      <c r="P355" s="716">
        <f t="shared" si="26"/>
        <v>0</v>
      </c>
      <c r="Q355" s="717"/>
      <c r="S355" s="724" t="s">
        <v>227</v>
      </c>
      <c r="T355" s="419"/>
      <c r="U355" s="725">
        <f>J381</f>
        <v>37400</v>
      </c>
      <c r="V355" s="718" t="s">
        <v>209</v>
      </c>
      <c r="W355" s="719"/>
      <c r="X355" s="720"/>
    </row>
    <row r="356" spans="1:24" ht="15" customHeight="1">
      <c r="A356" s="1182">
        <v>1</v>
      </c>
      <c r="B356" s="722"/>
      <c r="C356" s="710"/>
      <c r="D356" s="711"/>
      <c r="E356" s="1735"/>
      <c r="F356" s="1736"/>
      <c r="G356" s="1739"/>
      <c r="H356" s="1740"/>
      <c r="I356" s="712"/>
      <c r="J356" s="713"/>
      <c r="K356" s="714"/>
      <c r="L356" s="714"/>
      <c r="M356" s="714"/>
      <c r="N356" s="715"/>
      <c r="O356" s="715"/>
      <c r="P356" s="716">
        <f t="shared" si="26"/>
        <v>0</v>
      </c>
      <c r="Q356" s="717"/>
      <c r="S356" s="432"/>
      <c r="T356" s="726" t="s">
        <v>149</v>
      </c>
      <c r="U356" s="711"/>
      <c r="V356" s="724" t="s">
        <v>228</v>
      </c>
      <c r="W356" s="419"/>
      <c r="X356" s="725">
        <v>366400</v>
      </c>
    </row>
    <row r="357" spans="1:24" ht="15" customHeight="1">
      <c r="A357" s="1182">
        <v>1</v>
      </c>
      <c r="B357" s="722"/>
      <c r="C357" s="710"/>
      <c r="D357" s="711"/>
      <c r="E357" s="1735"/>
      <c r="F357" s="1736"/>
      <c r="G357" s="1739"/>
      <c r="H357" s="1740"/>
      <c r="I357" s="712"/>
      <c r="J357" s="713"/>
      <c r="K357" s="714"/>
      <c r="L357" s="714"/>
      <c r="M357" s="714"/>
      <c r="N357" s="715"/>
      <c r="O357" s="715"/>
      <c r="P357" s="716">
        <f t="shared" si="26"/>
        <v>0</v>
      </c>
      <c r="Q357" s="717"/>
      <c r="S357" s="728"/>
      <c r="T357" s="729" t="s">
        <v>151</v>
      </c>
      <c r="U357" s="730"/>
      <c r="V357" s="432"/>
      <c r="W357" s="726" t="s">
        <v>229</v>
      </c>
      <c r="X357" s="731">
        <v>64000</v>
      </c>
    </row>
    <row r="358" spans="1:24" ht="15" customHeight="1">
      <c r="A358" s="1182">
        <v>1</v>
      </c>
      <c r="B358" s="722"/>
      <c r="C358" s="710"/>
      <c r="D358" s="711"/>
      <c r="E358" s="1735"/>
      <c r="F358" s="1736"/>
      <c r="G358" s="1739"/>
      <c r="H358" s="1740"/>
      <c r="I358" s="712"/>
      <c r="J358" s="713"/>
      <c r="K358" s="714"/>
      <c r="L358" s="714"/>
      <c r="M358" s="714"/>
      <c r="N358" s="715"/>
      <c r="O358" s="715"/>
      <c r="P358" s="716">
        <f t="shared" si="26"/>
        <v>0</v>
      </c>
      <c r="Q358" s="717"/>
      <c r="S358" s="432" t="s">
        <v>230</v>
      </c>
      <c r="T358" s="426"/>
      <c r="U358" s="732"/>
      <c r="V358" s="728"/>
      <c r="W358" s="729" t="s">
        <v>231</v>
      </c>
      <c r="X358" s="733">
        <v>302400</v>
      </c>
    </row>
    <row r="359" spans="1:24" ht="15" customHeight="1">
      <c r="A359" s="1182">
        <v>1</v>
      </c>
      <c r="B359" s="699"/>
      <c r="C359" s="734"/>
      <c r="D359" s="730"/>
      <c r="E359" s="1769"/>
      <c r="F359" s="1770"/>
      <c r="G359" s="1767"/>
      <c r="H359" s="1768"/>
      <c r="I359" s="735"/>
      <c r="J359" s="736"/>
      <c r="K359" s="737"/>
      <c r="L359" s="737"/>
      <c r="M359" s="737"/>
      <c r="N359" s="738"/>
      <c r="O359" s="738"/>
      <c r="P359" s="739">
        <f t="shared" si="26"/>
        <v>0</v>
      </c>
      <c r="Q359" s="740"/>
      <c r="S359" s="718" t="s">
        <v>232</v>
      </c>
      <c r="T359" s="719"/>
      <c r="U359" s="720">
        <f>M381</f>
        <v>250000</v>
      </c>
      <c r="V359" s="724" t="s">
        <v>233</v>
      </c>
      <c r="W359" s="419"/>
      <c r="X359" s="764"/>
    </row>
    <row r="360" spans="1:24" ht="15" customHeight="1">
      <c r="B360" s="1745" t="s">
        <v>234</v>
      </c>
      <c r="C360" s="1746"/>
      <c r="D360" s="1746"/>
      <c r="E360" s="1746"/>
      <c r="F360" s="1746"/>
      <c r="G360" s="1759"/>
      <c r="H360" s="1760"/>
      <c r="I360" s="703"/>
      <c r="J360" s="704"/>
      <c r="K360" s="705"/>
      <c r="L360" s="705"/>
      <c r="M360" s="705"/>
      <c r="N360" s="706"/>
      <c r="O360" s="706"/>
      <c r="P360" s="707">
        <f t="shared" si="26"/>
        <v>0</v>
      </c>
      <c r="Q360" s="708"/>
      <c r="S360" s="432" t="s">
        <v>235</v>
      </c>
      <c r="T360" s="426"/>
      <c r="U360" s="732"/>
      <c r="V360" s="432"/>
      <c r="W360" s="726" t="s">
        <v>229</v>
      </c>
      <c r="X360" s="711"/>
    </row>
    <row r="361" spans="1:24" ht="15" customHeight="1">
      <c r="A361" s="1182">
        <v>1</v>
      </c>
      <c r="B361" s="741"/>
      <c r="C361" s="1265" t="s">
        <v>816</v>
      </c>
      <c r="D361" s="711"/>
      <c r="E361" s="1735" t="s">
        <v>818</v>
      </c>
      <c r="F361" s="1736"/>
      <c r="G361" s="1739">
        <v>48000</v>
      </c>
      <c r="H361" s="1740"/>
      <c r="I361" s="712">
        <v>2400</v>
      </c>
      <c r="J361" s="713"/>
      <c r="K361" s="714"/>
      <c r="L361" s="714"/>
      <c r="M361" s="714"/>
      <c r="N361" s="715"/>
      <c r="O361" s="715"/>
      <c r="P361" s="716">
        <f t="shared" si="26"/>
        <v>2400</v>
      </c>
      <c r="Q361" s="717"/>
      <c r="S361" s="724" t="s">
        <v>236</v>
      </c>
      <c r="T361" s="419"/>
      <c r="U361" s="725">
        <f>L381</f>
        <v>26000</v>
      </c>
      <c r="V361" s="728"/>
      <c r="W361" s="729" t="s">
        <v>231</v>
      </c>
      <c r="X361" s="730"/>
    </row>
    <row r="362" spans="1:24" ht="15" customHeight="1">
      <c r="A362" s="1182">
        <v>1</v>
      </c>
      <c r="B362" s="741"/>
      <c r="C362" s="710"/>
      <c r="D362" s="711"/>
      <c r="E362" s="1735"/>
      <c r="F362" s="1736"/>
      <c r="G362" s="1739"/>
      <c r="H362" s="1740"/>
      <c r="I362" s="712"/>
      <c r="J362" s="713"/>
      <c r="K362" s="714"/>
      <c r="L362" s="714"/>
      <c r="M362" s="714"/>
      <c r="N362" s="715"/>
      <c r="O362" s="715"/>
      <c r="P362" s="716">
        <f t="shared" si="26"/>
        <v>0</v>
      </c>
      <c r="Q362" s="717"/>
      <c r="S362" s="432"/>
      <c r="T362" s="726" t="s">
        <v>682</v>
      </c>
      <c r="U362" s="711"/>
      <c r="V362" s="724" t="s">
        <v>237</v>
      </c>
      <c r="W362" s="419"/>
      <c r="X362" s="764"/>
    </row>
    <row r="363" spans="1:24" ht="15" customHeight="1">
      <c r="A363" s="1182">
        <v>1</v>
      </c>
      <c r="B363" s="741"/>
      <c r="C363" s="710"/>
      <c r="D363" s="711"/>
      <c r="E363" s="1735"/>
      <c r="F363" s="1736"/>
      <c r="G363" s="1739"/>
      <c r="H363" s="1740"/>
      <c r="I363" s="712"/>
      <c r="J363" s="713"/>
      <c r="K363" s="714"/>
      <c r="L363" s="714"/>
      <c r="M363" s="714"/>
      <c r="N363" s="715"/>
      <c r="O363" s="715"/>
      <c r="P363" s="716">
        <f t="shared" si="26"/>
        <v>0</v>
      </c>
      <c r="Q363" s="717"/>
      <c r="S363" s="432"/>
      <c r="T363" s="726" t="s">
        <v>535</v>
      </c>
      <c r="U363" s="711"/>
      <c r="V363" s="432"/>
      <c r="W363" s="726" t="s">
        <v>229</v>
      </c>
      <c r="X363" s="711"/>
    </row>
    <row r="364" spans="1:24" ht="15" customHeight="1">
      <c r="A364" s="1182">
        <v>1</v>
      </c>
      <c r="B364" s="722"/>
      <c r="C364" s="710"/>
      <c r="D364" s="711"/>
      <c r="E364" s="1735"/>
      <c r="F364" s="1736"/>
      <c r="G364" s="1739"/>
      <c r="H364" s="1740"/>
      <c r="I364" s="712"/>
      <c r="J364" s="713"/>
      <c r="K364" s="714"/>
      <c r="L364" s="714"/>
      <c r="M364" s="714"/>
      <c r="N364" s="715"/>
      <c r="O364" s="715"/>
      <c r="P364" s="716">
        <f t="shared" si="26"/>
        <v>0</v>
      </c>
      <c r="Q364" s="717"/>
      <c r="S364" s="432"/>
      <c r="T364" s="726" t="s">
        <v>536</v>
      </c>
      <c r="U364" s="711"/>
      <c r="V364" s="728"/>
      <c r="W364" s="729" t="s">
        <v>231</v>
      </c>
      <c r="X364" s="730"/>
    </row>
    <row r="365" spans="1:24" ht="15" customHeight="1">
      <c r="A365" s="1182">
        <v>1</v>
      </c>
      <c r="B365" s="722"/>
      <c r="C365" s="710"/>
      <c r="D365" s="711"/>
      <c r="E365" s="1735"/>
      <c r="F365" s="1736"/>
      <c r="G365" s="1739"/>
      <c r="H365" s="1740"/>
      <c r="I365" s="712"/>
      <c r="J365" s="713"/>
      <c r="K365" s="714"/>
      <c r="L365" s="714"/>
      <c r="M365" s="714"/>
      <c r="N365" s="715"/>
      <c r="O365" s="715"/>
      <c r="P365" s="716">
        <f t="shared" si="26"/>
        <v>0</v>
      </c>
      <c r="Q365" s="717"/>
      <c r="S365" s="728"/>
      <c r="T365" s="729" t="s">
        <v>164</v>
      </c>
      <c r="U365" s="730"/>
      <c r="V365" s="718" t="s">
        <v>238</v>
      </c>
      <c r="W365" s="719"/>
      <c r="X365" s="721">
        <f>SUM(X356,X359,X362)</f>
        <v>366400</v>
      </c>
    </row>
    <row r="366" spans="1:24" ht="15" customHeight="1">
      <c r="A366" s="1182">
        <v>1</v>
      </c>
      <c r="B366" s="722"/>
      <c r="C366" s="710"/>
      <c r="D366" s="711"/>
      <c r="E366" s="1735"/>
      <c r="F366" s="1736"/>
      <c r="G366" s="1739"/>
      <c r="H366" s="1740"/>
      <c r="I366" s="712"/>
      <c r="J366" s="713"/>
      <c r="K366" s="714"/>
      <c r="L366" s="714"/>
      <c r="M366" s="714"/>
      <c r="N366" s="715"/>
      <c r="O366" s="715"/>
      <c r="P366" s="716">
        <f t="shared" si="26"/>
        <v>0</v>
      </c>
      <c r="Q366" s="717"/>
      <c r="S366" s="718" t="s">
        <v>167</v>
      </c>
      <c r="T366" s="719"/>
      <c r="U366" s="720">
        <f>O381</f>
        <v>0</v>
      </c>
      <c r="V366" s="728" t="s">
        <v>55</v>
      </c>
      <c r="W366" s="742"/>
      <c r="X366" s="743">
        <f>SUM(X353:X355,X365)</f>
        <v>366400</v>
      </c>
    </row>
    <row r="367" spans="1:24" ht="15" customHeight="1">
      <c r="A367" s="1182">
        <v>1</v>
      </c>
      <c r="B367" s="699"/>
      <c r="C367" s="734"/>
      <c r="D367" s="730"/>
      <c r="E367" s="1769"/>
      <c r="F367" s="1770"/>
      <c r="G367" s="1767"/>
      <c r="H367" s="1768"/>
      <c r="I367" s="735"/>
      <c r="J367" s="736"/>
      <c r="K367" s="737"/>
      <c r="L367" s="737"/>
      <c r="M367" s="737"/>
      <c r="N367" s="738"/>
      <c r="O367" s="738"/>
      <c r="P367" s="739">
        <f t="shared" si="26"/>
        <v>0</v>
      </c>
      <c r="Q367" s="740"/>
      <c r="S367" s="728" t="s">
        <v>55</v>
      </c>
      <c r="T367" s="742"/>
      <c r="U367" s="744">
        <f>I381-P381</f>
        <v>313400</v>
      </c>
    </row>
    <row r="368" spans="1:24" ht="15" customHeight="1">
      <c r="B368" s="1755" t="s">
        <v>239</v>
      </c>
      <c r="C368" s="1756"/>
      <c r="D368" s="1756"/>
      <c r="E368" s="1756"/>
      <c r="F368" s="1771"/>
      <c r="G368" s="1737"/>
      <c r="H368" s="1738"/>
      <c r="I368" s="703"/>
      <c r="J368" s="704"/>
      <c r="K368" s="705"/>
      <c r="L368" s="705"/>
      <c r="M368" s="705"/>
      <c r="N368" s="706"/>
      <c r="O368" s="706"/>
      <c r="P368" s="707">
        <f t="shared" si="26"/>
        <v>0</v>
      </c>
      <c r="Q368" s="708"/>
    </row>
    <row r="369" spans="1:21" ht="15" customHeight="1">
      <c r="A369" s="1182">
        <v>1</v>
      </c>
      <c r="B369" s="709"/>
      <c r="C369" s="710"/>
      <c r="D369" s="711"/>
      <c r="E369" s="1735"/>
      <c r="F369" s="1736"/>
      <c r="G369" s="1739"/>
      <c r="H369" s="1740"/>
      <c r="I369" s="712"/>
      <c r="J369" s="713"/>
      <c r="K369" s="714"/>
      <c r="L369" s="714"/>
      <c r="M369" s="714"/>
      <c r="N369" s="715"/>
      <c r="O369" s="715"/>
      <c r="P369" s="716">
        <f t="shared" si="26"/>
        <v>0</v>
      </c>
      <c r="Q369" s="717"/>
      <c r="U369" s="745" t="str">
        <f>IF(U367-U353-U354-U355-U358-U359-U360-U361-U366=0,"OK!",U367-U353-U354-U355-U358-U359-U360-U361-U366)</f>
        <v>OK!</v>
      </c>
    </row>
    <row r="370" spans="1:21" ht="15" customHeight="1">
      <c r="A370" s="1182">
        <v>1</v>
      </c>
      <c r="B370" s="722"/>
      <c r="C370" s="710"/>
      <c r="D370" s="711"/>
      <c r="E370" s="1735"/>
      <c r="F370" s="1736"/>
      <c r="G370" s="1739"/>
      <c r="H370" s="1740"/>
      <c r="I370" s="712"/>
      <c r="J370" s="713"/>
      <c r="K370" s="714"/>
      <c r="L370" s="714"/>
      <c r="M370" s="714"/>
      <c r="N370" s="715"/>
      <c r="O370" s="715"/>
      <c r="P370" s="716">
        <f t="shared" si="26"/>
        <v>0</v>
      </c>
      <c r="Q370" s="717"/>
    </row>
    <row r="371" spans="1:21" ht="15" customHeight="1">
      <c r="A371" s="1182">
        <v>1</v>
      </c>
      <c r="B371" s="722"/>
      <c r="C371" s="710"/>
      <c r="D371" s="711"/>
      <c r="E371" s="1735"/>
      <c r="F371" s="1736"/>
      <c r="G371" s="1739"/>
      <c r="H371" s="1740"/>
      <c r="I371" s="712"/>
      <c r="J371" s="713"/>
      <c r="K371" s="714"/>
      <c r="L371" s="714"/>
      <c r="M371" s="714"/>
      <c r="N371" s="715"/>
      <c r="O371" s="715"/>
      <c r="P371" s="716">
        <f t="shared" si="26"/>
        <v>0</v>
      </c>
      <c r="Q371" s="717"/>
    </row>
    <row r="372" spans="1:21" ht="15" customHeight="1">
      <c r="A372" s="1182">
        <v>1</v>
      </c>
      <c r="B372" s="722"/>
      <c r="C372" s="710"/>
      <c r="D372" s="711"/>
      <c r="E372" s="1735"/>
      <c r="F372" s="1736"/>
      <c r="G372" s="1739"/>
      <c r="H372" s="1740"/>
      <c r="I372" s="712"/>
      <c r="J372" s="713"/>
      <c r="K372" s="714"/>
      <c r="L372" s="714"/>
      <c r="M372" s="714"/>
      <c r="N372" s="715"/>
      <c r="O372" s="715"/>
      <c r="P372" s="716">
        <f t="shared" si="26"/>
        <v>0</v>
      </c>
      <c r="Q372" s="717"/>
    </row>
    <row r="373" spans="1:21" ht="15" customHeight="1">
      <c r="A373" s="1182">
        <v>1</v>
      </c>
      <c r="B373" s="722"/>
      <c r="C373" s="710"/>
      <c r="D373" s="711"/>
      <c r="E373" s="1735"/>
      <c r="F373" s="1736"/>
      <c r="G373" s="1739"/>
      <c r="H373" s="1740"/>
      <c r="I373" s="712"/>
      <c r="J373" s="713"/>
      <c r="K373" s="714"/>
      <c r="L373" s="714"/>
      <c r="M373" s="714"/>
      <c r="N373" s="715"/>
      <c r="O373" s="715"/>
      <c r="P373" s="716">
        <f t="shared" si="26"/>
        <v>0</v>
      </c>
      <c r="Q373" s="717"/>
    </row>
    <row r="374" spans="1:21" ht="15" customHeight="1">
      <c r="A374" s="1182">
        <v>1</v>
      </c>
      <c r="B374" s="699"/>
      <c r="C374" s="734"/>
      <c r="D374" s="730"/>
      <c r="E374" s="1769"/>
      <c r="F374" s="1770"/>
      <c r="G374" s="1767"/>
      <c r="H374" s="1768"/>
      <c r="I374" s="735"/>
      <c r="J374" s="736"/>
      <c r="K374" s="737"/>
      <c r="L374" s="737"/>
      <c r="M374" s="737"/>
      <c r="N374" s="738"/>
      <c r="O374" s="738"/>
      <c r="P374" s="739">
        <f t="shared" si="26"/>
        <v>0</v>
      </c>
      <c r="Q374" s="740"/>
    </row>
    <row r="375" spans="1:21" ht="15" customHeight="1">
      <c r="B375" s="1755" t="s">
        <v>241</v>
      </c>
      <c r="C375" s="1756"/>
      <c r="D375" s="1756"/>
      <c r="E375" s="1756"/>
      <c r="F375" s="1756"/>
      <c r="G375" s="1737"/>
      <c r="H375" s="1738"/>
      <c r="I375" s="703"/>
      <c r="J375" s="704"/>
      <c r="K375" s="705"/>
      <c r="L375" s="705"/>
      <c r="M375" s="705"/>
      <c r="N375" s="706"/>
      <c r="O375" s="706"/>
      <c r="P375" s="707">
        <f t="shared" si="26"/>
        <v>0</v>
      </c>
      <c r="Q375" s="708"/>
    </row>
    <row r="376" spans="1:21" ht="15" customHeight="1">
      <c r="A376" s="1182">
        <v>1</v>
      </c>
      <c r="B376" s="709"/>
      <c r="C376" s="710"/>
      <c r="D376" s="711"/>
      <c r="E376" s="1735"/>
      <c r="F376" s="1736"/>
      <c r="G376" s="1739"/>
      <c r="H376" s="1740"/>
      <c r="I376" s="712"/>
      <c r="J376" s="713"/>
      <c r="K376" s="714"/>
      <c r="L376" s="714"/>
      <c r="M376" s="714"/>
      <c r="N376" s="715"/>
      <c r="O376" s="715"/>
      <c r="P376" s="716">
        <f t="shared" si="26"/>
        <v>0</v>
      </c>
      <c r="Q376" s="717"/>
    </row>
    <row r="377" spans="1:21" ht="15" customHeight="1">
      <c r="A377" s="1182">
        <v>1</v>
      </c>
      <c r="B377" s="722"/>
      <c r="C377" s="710"/>
      <c r="D377" s="711"/>
      <c r="E377" s="1735"/>
      <c r="F377" s="1736"/>
      <c r="G377" s="1739"/>
      <c r="H377" s="1740"/>
      <c r="I377" s="712"/>
      <c r="J377" s="713"/>
      <c r="K377" s="714"/>
      <c r="L377" s="714"/>
      <c r="M377" s="714"/>
      <c r="N377" s="715"/>
      <c r="O377" s="715"/>
      <c r="P377" s="716">
        <f t="shared" si="26"/>
        <v>0</v>
      </c>
      <c r="Q377" s="717"/>
    </row>
    <row r="378" spans="1:21" ht="15" customHeight="1">
      <c r="A378" s="1182">
        <v>1</v>
      </c>
      <c r="B378" s="722"/>
      <c r="C378" s="710"/>
      <c r="D378" s="711"/>
      <c r="E378" s="1735"/>
      <c r="F378" s="1736"/>
      <c r="G378" s="1739"/>
      <c r="H378" s="1740"/>
      <c r="I378" s="712"/>
      <c r="J378" s="713"/>
      <c r="K378" s="714"/>
      <c r="L378" s="714"/>
      <c r="M378" s="714"/>
      <c r="N378" s="715"/>
      <c r="O378" s="715"/>
      <c r="P378" s="716">
        <f t="shared" si="26"/>
        <v>0</v>
      </c>
      <c r="Q378" s="717"/>
    </row>
    <row r="379" spans="1:21" ht="15" customHeight="1">
      <c r="A379" s="1182">
        <v>1</v>
      </c>
      <c r="B379" s="722"/>
      <c r="C379" s="710"/>
      <c r="D379" s="711"/>
      <c r="E379" s="1735"/>
      <c r="F379" s="1736"/>
      <c r="G379" s="1739"/>
      <c r="H379" s="1740"/>
      <c r="I379" s="712"/>
      <c r="J379" s="713"/>
      <c r="K379" s="714"/>
      <c r="L379" s="714"/>
      <c r="M379" s="714"/>
      <c r="N379" s="715"/>
      <c r="O379" s="715"/>
      <c r="P379" s="716">
        <f t="shared" si="26"/>
        <v>0</v>
      </c>
      <c r="Q379" s="717"/>
    </row>
    <row r="380" spans="1:21" ht="15" customHeight="1" thickBot="1">
      <c r="A380" s="1182">
        <v>1</v>
      </c>
      <c r="B380" s="699"/>
      <c r="C380" s="734"/>
      <c r="D380" s="730"/>
      <c r="E380" s="1769"/>
      <c r="F380" s="1770"/>
      <c r="G380" s="1767"/>
      <c r="H380" s="1768"/>
      <c r="I380" s="735"/>
      <c r="J380" s="736"/>
      <c r="K380" s="737"/>
      <c r="L380" s="737"/>
      <c r="M380" s="737"/>
      <c r="N380" s="738"/>
      <c r="O380" s="738"/>
      <c r="P380" s="746">
        <f t="shared" si="26"/>
        <v>0</v>
      </c>
      <c r="Q380" s="747"/>
    </row>
    <row r="381" spans="1:21" ht="24" customHeight="1" thickTop="1" thickBot="1">
      <c r="B381" s="1753" t="s">
        <v>242</v>
      </c>
      <c r="C381" s="1754"/>
      <c r="D381" s="1754"/>
      <c r="E381" s="1754"/>
      <c r="F381" s="1754"/>
      <c r="G381" s="1765">
        <f>SUMIF($A$353:$A$380,"1",G353:G380)</f>
        <v>1352600</v>
      </c>
      <c r="H381" s="1766"/>
      <c r="I381" s="748">
        <f>SUMIF($A$353:$A$380,"1",I353:I380)</f>
        <v>366400</v>
      </c>
      <c r="J381" s="749">
        <f t="shared" ref="J381:P381" si="27">SUMIF($A$353:$A$380,"1",J353:J380)</f>
        <v>37400</v>
      </c>
      <c r="K381" s="750">
        <f t="shared" si="27"/>
        <v>0</v>
      </c>
      <c r="L381" s="750">
        <f t="shared" si="27"/>
        <v>26000</v>
      </c>
      <c r="M381" s="750">
        <f t="shared" si="27"/>
        <v>250000</v>
      </c>
      <c r="N381" s="751">
        <f t="shared" si="27"/>
        <v>0</v>
      </c>
      <c r="O381" s="751">
        <f t="shared" si="27"/>
        <v>0</v>
      </c>
      <c r="P381" s="752">
        <f t="shared" si="27"/>
        <v>53000</v>
      </c>
      <c r="Q381" s="753" t="s">
        <v>243</v>
      </c>
    </row>
    <row r="382" spans="1:21" ht="37.5" customHeight="1" thickTop="1">
      <c r="B382" s="1762" t="s">
        <v>617</v>
      </c>
      <c r="C382" s="1762"/>
      <c r="D382" s="1762"/>
      <c r="E382" s="1762"/>
      <c r="F382" s="1762"/>
      <c r="G382" s="1762"/>
      <c r="H382" s="1762"/>
      <c r="I382" s="1762"/>
      <c r="J382" s="1762"/>
      <c r="K382" s="1762"/>
      <c r="L382" s="1762"/>
      <c r="M382" s="1762"/>
      <c r="N382" s="1762"/>
      <c r="O382" s="1762"/>
      <c r="P382" s="1762"/>
      <c r="Q382" s="1762"/>
    </row>
    <row r="383" spans="1:21" ht="15" customHeight="1">
      <c r="B383" s="691"/>
      <c r="C383" s="691"/>
      <c r="D383" s="691"/>
      <c r="E383" s="691"/>
      <c r="F383" s="691"/>
      <c r="G383" s="691"/>
      <c r="H383" s="691"/>
      <c r="I383" s="691"/>
      <c r="J383" s="691"/>
      <c r="K383" s="691"/>
      <c r="L383" s="691"/>
      <c r="M383" s="691"/>
      <c r="N383" s="691"/>
      <c r="O383" s="691"/>
    </row>
    <row r="384" spans="1:21" ht="14.25" customHeight="1">
      <c r="P384" s="404" t="s">
        <v>71</v>
      </c>
    </row>
    <row r="385" spans="1:16" ht="15" customHeight="1">
      <c r="B385" s="1674" t="s">
        <v>214</v>
      </c>
      <c r="C385" s="1763"/>
      <c r="D385" s="1631" t="s">
        <v>215</v>
      </c>
      <c r="E385" s="1674" t="s">
        <v>216</v>
      </c>
      <c r="F385" s="1764"/>
      <c r="G385" s="1674" t="s">
        <v>217</v>
      </c>
      <c r="H385" s="1763"/>
      <c r="I385" s="1631" t="str">
        <f>I350</f>
        <v>令和６年度
事業費</v>
      </c>
      <c r="J385" s="1632" t="s">
        <v>180</v>
      </c>
      <c r="K385" s="1632"/>
      <c r="L385" s="1632"/>
      <c r="M385" s="1632"/>
      <c r="N385" s="1632"/>
      <c r="O385" s="1632"/>
      <c r="P385" s="1632"/>
    </row>
    <row r="386" spans="1:16" ht="15" customHeight="1">
      <c r="B386" s="699"/>
      <c r="C386" s="381" t="s">
        <v>218</v>
      </c>
      <c r="D386" s="1631"/>
      <c r="E386" s="1675"/>
      <c r="F386" s="1742"/>
      <c r="G386" s="1675"/>
      <c r="H386" s="1752"/>
      <c r="I386" s="1631"/>
      <c r="J386" s="700" t="s">
        <v>219</v>
      </c>
      <c r="K386" s="701" t="s">
        <v>642</v>
      </c>
      <c r="L386" s="701" t="s">
        <v>220</v>
      </c>
      <c r="M386" s="701" t="s">
        <v>221</v>
      </c>
      <c r="N386" s="702" t="s">
        <v>222</v>
      </c>
      <c r="O386" s="702" t="s">
        <v>507</v>
      </c>
      <c r="P386" s="754" t="s">
        <v>125</v>
      </c>
    </row>
    <row r="387" spans="1:16" ht="15" customHeight="1">
      <c r="B387" s="1745" t="s">
        <v>645</v>
      </c>
      <c r="C387" s="1746"/>
      <c r="D387" s="1746"/>
      <c r="E387" s="1746"/>
      <c r="F387" s="1761"/>
      <c r="G387" s="1759"/>
      <c r="H387" s="1760"/>
      <c r="I387" s="703"/>
      <c r="J387" s="704"/>
      <c r="K387" s="705"/>
      <c r="L387" s="705"/>
      <c r="M387" s="705"/>
      <c r="N387" s="705"/>
      <c r="O387" s="705"/>
      <c r="P387" s="755">
        <f t="shared" ref="P387:P409" si="28">I387-SUM(J387:M387)-O387</f>
        <v>0</v>
      </c>
    </row>
    <row r="388" spans="1:16" ht="15" customHeight="1">
      <c r="A388" s="1182">
        <v>1</v>
      </c>
      <c r="B388" s="709"/>
      <c r="C388" s="710"/>
      <c r="D388" s="711"/>
      <c r="E388" s="1735"/>
      <c r="F388" s="1736"/>
      <c r="G388" s="1739"/>
      <c r="H388" s="1740"/>
      <c r="I388" s="712"/>
      <c r="J388" s="713"/>
      <c r="K388" s="714"/>
      <c r="L388" s="714"/>
      <c r="M388" s="714"/>
      <c r="N388" s="714"/>
      <c r="O388" s="714"/>
      <c r="P388" s="756">
        <f t="shared" si="28"/>
        <v>0</v>
      </c>
    </row>
    <row r="389" spans="1:16" ht="15" customHeight="1">
      <c r="A389" s="1182">
        <v>1</v>
      </c>
      <c r="B389" s="722"/>
      <c r="C389" s="710"/>
      <c r="D389" s="711"/>
      <c r="E389" s="1735"/>
      <c r="F389" s="1736"/>
      <c r="G389" s="1739"/>
      <c r="H389" s="1740"/>
      <c r="I389" s="712"/>
      <c r="J389" s="713"/>
      <c r="K389" s="714"/>
      <c r="L389" s="714"/>
      <c r="M389" s="714"/>
      <c r="N389" s="714"/>
      <c r="O389" s="714"/>
      <c r="P389" s="756">
        <f t="shared" si="28"/>
        <v>0</v>
      </c>
    </row>
    <row r="390" spans="1:16" ht="15" customHeight="1">
      <c r="A390" s="1182">
        <v>1</v>
      </c>
      <c r="B390" s="722"/>
      <c r="C390" s="710"/>
      <c r="D390" s="711"/>
      <c r="E390" s="1735"/>
      <c r="F390" s="1741"/>
      <c r="G390" s="1739"/>
      <c r="H390" s="1740"/>
      <c r="I390" s="712"/>
      <c r="J390" s="713"/>
      <c r="K390" s="714"/>
      <c r="L390" s="714"/>
      <c r="M390" s="714"/>
      <c r="N390" s="714"/>
      <c r="O390" s="714"/>
      <c r="P390" s="756">
        <f t="shared" si="28"/>
        <v>0</v>
      </c>
    </row>
    <row r="391" spans="1:16" ht="15" customHeight="1">
      <c r="A391" s="1182">
        <v>1</v>
      </c>
      <c r="B391" s="722"/>
      <c r="C391" s="710"/>
      <c r="D391" s="711"/>
      <c r="E391" s="1735"/>
      <c r="F391" s="1736"/>
      <c r="G391" s="1739"/>
      <c r="H391" s="1740"/>
      <c r="I391" s="712"/>
      <c r="J391" s="713"/>
      <c r="K391" s="714"/>
      <c r="L391" s="714"/>
      <c r="M391" s="714"/>
      <c r="N391" s="714"/>
      <c r="O391" s="714"/>
      <c r="P391" s="756">
        <f t="shared" si="28"/>
        <v>0</v>
      </c>
    </row>
    <row r="392" spans="1:16" ht="15" customHeight="1">
      <c r="A392" s="1182">
        <v>1</v>
      </c>
      <c r="B392" s="722"/>
      <c r="C392" s="710"/>
      <c r="D392" s="711"/>
      <c r="E392" s="1735"/>
      <c r="F392" s="1736"/>
      <c r="G392" s="1739"/>
      <c r="H392" s="1740"/>
      <c r="I392" s="712"/>
      <c r="J392" s="713"/>
      <c r="K392" s="714"/>
      <c r="L392" s="714"/>
      <c r="M392" s="714"/>
      <c r="N392" s="714"/>
      <c r="O392" s="714"/>
      <c r="P392" s="756">
        <f t="shared" si="28"/>
        <v>0</v>
      </c>
    </row>
    <row r="393" spans="1:16" ht="15" customHeight="1">
      <c r="A393" s="1182">
        <v>1</v>
      </c>
      <c r="B393" s="722"/>
      <c r="C393" s="710"/>
      <c r="D393" s="711"/>
      <c r="E393" s="1735"/>
      <c r="F393" s="1736"/>
      <c r="G393" s="1739"/>
      <c r="H393" s="1740"/>
      <c r="I393" s="712"/>
      <c r="J393" s="713"/>
      <c r="K393" s="714"/>
      <c r="L393" s="714"/>
      <c r="M393" s="714"/>
      <c r="N393" s="714"/>
      <c r="O393" s="714"/>
      <c r="P393" s="756">
        <f t="shared" si="28"/>
        <v>0</v>
      </c>
    </row>
    <row r="394" spans="1:16" ht="15" customHeight="1">
      <c r="A394" s="1182">
        <v>1</v>
      </c>
      <c r="B394" s="699"/>
      <c r="C394" s="757"/>
      <c r="D394" s="758"/>
      <c r="E394" s="1675"/>
      <c r="F394" s="1742"/>
      <c r="G394" s="1743"/>
      <c r="H394" s="1744"/>
      <c r="I394" s="759"/>
      <c r="J394" s="760"/>
      <c r="K394" s="761"/>
      <c r="L394" s="761"/>
      <c r="M394" s="761"/>
      <c r="N394" s="761"/>
      <c r="O394" s="761"/>
      <c r="P394" s="762">
        <f t="shared" si="28"/>
        <v>0</v>
      </c>
    </row>
    <row r="395" spans="1:16" ht="15" customHeight="1">
      <c r="B395" s="1745" t="s">
        <v>244</v>
      </c>
      <c r="C395" s="1746"/>
      <c r="D395" s="1746"/>
      <c r="E395" s="1746"/>
      <c r="F395" s="1746"/>
      <c r="G395" s="1759"/>
      <c r="H395" s="1760"/>
      <c r="I395" s="703"/>
      <c r="J395" s="704"/>
      <c r="K395" s="705"/>
      <c r="L395" s="705"/>
      <c r="M395" s="705"/>
      <c r="N395" s="705"/>
      <c r="O395" s="705"/>
      <c r="P395" s="755">
        <f t="shared" si="28"/>
        <v>0</v>
      </c>
    </row>
    <row r="396" spans="1:16" ht="15" customHeight="1">
      <c r="A396" s="1182">
        <v>1</v>
      </c>
      <c r="B396" s="709"/>
      <c r="C396" s="710"/>
      <c r="D396" s="711"/>
      <c r="E396" s="1735"/>
      <c r="F396" s="1736"/>
      <c r="G396" s="1739"/>
      <c r="H396" s="1740"/>
      <c r="I396" s="712"/>
      <c r="J396" s="713"/>
      <c r="K396" s="714"/>
      <c r="L396" s="714"/>
      <c r="M396" s="714"/>
      <c r="N396" s="714"/>
      <c r="O396" s="714"/>
      <c r="P396" s="756">
        <f t="shared" si="28"/>
        <v>0</v>
      </c>
    </row>
    <row r="397" spans="1:16" ht="15" customHeight="1">
      <c r="A397" s="1182">
        <v>1</v>
      </c>
      <c r="B397" s="722"/>
      <c r="C397" s="710"/>
      <c r="D397" s="711"/>
      <c r="E397" s="1735"/>
      <c r="F397" s="1736"/>
      <c r="G397" s="1739"/>
      <c r="H397" s="1740"/>
      <c r="I397" s="712"/>
      <c r="J397" s="713"/>
      <c r="K397" s="714"/>
      <c r="L397" s="714"/>
      <c r="M397" s="714"/>
      <c r="N397" s="714"/>
      <c r="O397" s="714"/>
      <c r="P397" s="756">
        <f t="shared" si="28"/>
        <v>0</v>
      </c>
    </row>
    <row r="398" spans="1:16" ht="15" customHeight="1">
      <c r="A398" s="1182">
        <v>1</v>
      </c>
      <c r="B398" s="722"/>
      <c r="C398" s="710"/>
      <c r="D398" s="711"/>
      <c r="E398" s="1735"/>
      <c r="F398" s="1741"/>
      <c r="G398" s="1739"/>
      <c r="H398" s="1740"/>
      <c r="I398" s="712"/>
      <c r="J398" s="713"/>
      <c r="K398" s="714"/>
      <c r="L398" s="714"/>
      <c r="M398" s="714"/>
      <c r="N398" s="714"/>
      <c r="O398" s="714"/>
      <c r="P398" s="756">
        <f t="shared" si="28"/>
        <v>0</v>
      </c>
    </row>
    <row r="399" spans="1:16" ht="15" customHeight="1">
      <c r="A399" s="1182">
        <v>1</v>
      </c>
      <c r="B399" s="722"/>
      <c r="C399" s="710"/>
      <c r="D399" s="711"/>
      <c r="E399" s="1735"/>
      <c r="F399" s="1736"/>
      <c r="G399" s="1739"/>
      <c r="H399" s="1740"/>
      <c r="I399" s="712"/>
      <c r="J399" s="713"/>
      <c r="K399" s="714"/>
      <c r="L399" s="714"/>
      <c r="M399" s="714"/>
      <c r="N399" s="714"/>
      <c r="O399" s="714"/>
      <c r="P399" s="756">
        <f t="shared" si="28"/>
        <v>0</v>
      </c>
    </row>
    <row r="400" spans="1:16" ht="15" customHeight="1">
      <c r="A400" s="1182">
        <v>1</v>
      </c>
      <c r="B400" s="722"/>
      <c r="C400" s="710"/>
      <c r="D400" s="711"/>
      <c r="E400" s="1735"/>
      <c r="F400" s="1741"/>
      <c r="G400" s="1739"/>
      <c r="H400" s="1740"/>
      <c r="I400" s="712"/>
      <c r="J400" s="713"/>
      <c r="K400" s="714"/>
      <c r="L400" s="714"/>
      <c r="M400" s="714"/>
      <c r="N400" s="714"/>
      <c r="O400" s="714"/>
      <c r="P400" s="756">
        <f t="shared" si="28"/>
        <v>0</v>
      </c>
    </row>
    <row r="401" spans="1:16" ht="15" customHeight="1">
      <c r="A401" s="1182">
        <v>1</v>
      </c>
      <c r="B401" s="722"/>
      <c r="C401" s="710"/>
      <c r="D401" s="711"/>
      <c r="E401" s="1735"/>
      <c r="F401" s="1736"/>
      <c r="G401" s="1739"/>
      <c r="H401" s="1740"/>
      <c r="I401" s="712"/>
      <c r="J401" s="713"/>
      <c r="K401" s="714"/>
      <c r="L401" s="714"/>
      <c r="M401" s="714"/>
      <c r="N401" s="714"/>
      <c r="O401" s="714"/>
      <c r="P401" s="756">
        <f t="shared" si="28"/>
        <v>0</v>
      </c>
    </row>
    <row r="402" spans="1:16" ht="15" customHeight="1">
      <c r="A402" s="1182">
        <v>1</v>
      </c>
      <c r="B402" s="699"/>
      <c r="C402" s="757"/>
      <c r="D402" s="758"/>
      <c r="E402" s="1675"/>
      <c r="F402" s="1742"/>
      <c r="G402" s="1743"/>
      <c r="H402" s="1744"/>
      <c r="I402" s="759"/>
      <c r="J402" s="760"/>
      <c r="K402" s="761"/>
      <c r="L402" s="761"/>
      <c r="M402" s="761"/>
      <c r="N402" s="761"/>
      <c r="O402" s="761"/>
      <c r="P402" s="762">
        <f t="shared" si="28"/>
        <v>0</v>
      </c>
    </row>
    <row r="403" spans="1:16" ht="15" customHeight="1">
      <c r="B403" s="1755" t="s">
        <v>638</v>
      </c>
      <c r="C403" s="1756"/>
      <c r="D403" s="1756"/>
      <c r="E403" s="1756"/>
      <c r="F403" s="1756"/>
      <c r="G403" s="1737"/>
      <c r="H403" s="1738"/>
      <c r="I403" s="703"/>
      <c r="J403" s="704"/>
      <c r="K403" s="705"/>
      <c r="L403" s="705"/>
      <c r="M403" s="705"/>
      <c r="N403" s="705"/>
      <c r="O403" s="705"/>
      <c r="P403" s="755">
        <f t="shared" si="28"/>
        <v>0</v>
      </c>
    </row>
    <row r="404" spans="1:16" ht="15" customHeight="1">
      <c r="A404" s="1182">
        <v>1</v>
      </c>
      <c r="B404" s="709"/>
      <c r="C404" s="710"/>
      <c r="D404" s="711"/>
      <c r="E404" s="1735"/>
      <c r="F404" s="1736"/>
      <c r="G404" s="1739"/>
      <c r="H404" s="1740"/>
      <c r="I404" s="712"/>
      <c r="J404" s="713"/>
      <c r="K404" s="714"/>
      <c r="L404" s="714"/>
      <c r="M404" s="714"/>
      <c r="N404" s="714"/>
      <c r="O404" s="714"/>
      <c r="P404" s="756">
        <f t="shared" si="28"/>
        <v>0</v>
      </c>
    </row>
    <row r="405" spans="1:16" ht="15" customHeight="1">
      <c r="A405" s="1182">
        <v>1</v>
      </c>
      <c r="B405" s="722"/>
      <c r="C405" s="710"/>
      <c r="D405" s="711"/>
      <c r="E405" s="1735"/>
      <c r="F405" s="1736"/>
      <c r="G405" s="1739"/>
      <c r="H405" s="1740"/>
      <c r="I405" s="712"/>
      <c r="J405" s="713"/>
      <c r="K405" s="714"/>
      <c r="L405" s="714"/>
      <c r="M405" s="714"/>
      <c r="N405" s="714"/>
      <c r="O405" s="714"/>
      <c r="P405" s="756">
        <f t="shared" si="28"/>
        <v>0</v>
      </c>
    </row>
    <row r="406" spans="1:16" ht="15" customHeight="1">
      <c r="A406" s="1182">
        <v>1</v>
      </c>
      <c r="B406" s="722"/>
      <c r="C406" s="710"/>
      <c r="D406" s="711"/>
      <c r="E406" s="1735"/>
      <c r="F406" s="1736"/>
      <c r="G406" s="1739"/>
      <c r="H406" s="1740"/>
      <c r="I406" s="712"/>
      <c r="J406" s="713"/>
      <c r="K406" s="714"/>
      <c r="L406" s="714"/>
      <c r="M406" s="714"/>
      <c r="N406" s="714"/>
      <c r="O406" s="714"/>
      <c r="P406" s="756">
        <f t="shared" si="28"/>
        <v>0</v>
      </c>
    </row>
    <row r="407" spans="1:16" ht="15" customHeight="1">
      <c r="A407" s="1182">
        <v>1</v>
      </c>
      <c r="B407" s="722"/>
      <c r="C407" s="710"/>
      <c r="D407" s="711"/>
      <c r="E407" s="1735"/>
      <c r="F407" s="1736"/>
      <c r="G407" s="1739"/>
      <c r="H407" s="1740"/>
      <c r="I407" s="712"/>
      <c r="J407" s="713"/>
      <c r="K407" s="714"/>
      <c r="L407" s="714"/>
      <c r="M407" s="714"/>
      <c r="N407" s="714"/>
      <c r="O407" s="714"/>
      <c r="P407" s="756">
        <f t="shared" si="28"/>
        <v>0</v>
      </c>
    </row>
    <row r="408" spans="1:16" ht="15" customHeight="1">
      <c r="A408" s="1182">
        <v>1</v>
      </c>
      <c r="B408" s="722"/>
      <c r="C408" s="710"/>
      <c r="D408" s="711"/>
      <c r="E408" s="1735"/>
      <c r="F408" s="1736"/>
      <c r="G408" s="1739"/>
      <c r="H408" s="1740"/>
      <c r="I408" s="712"/>
      <c r="J408" s="713"/>
      <c r="K408" s="714"/>
      <c r="L408" s="714"/>
      <c r="M408" s="714"/>
      <c r="N408" s="714"/>
      <c r="O408" s="714"/>
      <c r="P408" s="756">
        <f t="shared" si="28"/>
        <v>0</v>
      </c>
    </row>
    <row r="409" spans="1:16" ht="15" customHeight="1">
      <c r="A409" s="1182">
        <v>1</v>
      </c>
      <c r="B409" s="699"/>
      <c r="C409" s="757"/>
      <c r="D409" s="758"/>
      <c r="E409" s="1675"/>
      <c r="F409" s="1752"/>
      <c r="G409" s="1743"/>
      <c r="H409" s="1744"/>
      <c r="I409" s="759"/>
      <c r="J409" s="760"/>
      <c r="K409" s="761"/>
      <c r="L409" s="761"/>
      <c r="M409" s="761"/>
      <c r="N409" s="761"/>
      <c r="O409" s="761"/>
      <c r="P409" s="762">
        <f t="shared" si="28"/>
        <v>0</v>
      </c>
    </row>
    <row r="410" spans="1:16" ht="24" customHeight="1">
      <c r="B410" s="1753" t="s">
        <v>242</v>
      </c>
      <c r="C410" s="1754"/>
      <c r="D410" s="1754"/>
      <c r="E410" s="1754"/>
      <c r="F410" s="1754"/>
      <c r="G410" s="1757">
        <f>SUMIF($A$388:$A$409,"1",G388:G409)</f>
        <v>0</v>
      </c>
      <c r="H410" s="1758"/>
      <c r="I410" s="1123">
        <f t="shared" ref="I410:P410" si="29">SUMIF($A$388:$A$409,"1",I388:I409)</f>
        <v>0</v>
      </c>
      <c r="J410" s="1124">
        <f t="shared" si="29"/>
        <v>0</v>
      </c>
      <c r="K410" s="1125">
        <f t="shared" si="29"/>
        <v>0</v>
      </c>
      <c r="L410" s="1125">
        <f t="shared" si="29"/>
        <v>0</v>
      </c>
      <c r="M410" s="1125">
        <f t="shared" si="29"/>
        <v>0</v>
      </c>
      <c r="N410" s="1125">
        <f t="shared" si="29"/>
        <v>0</v>
      </c>
      <c r="O410" s="1125">
        <f t="shared" si="29"/>
        <v>0</v>
      </c>
      <c r="P410" s="1126">
        <f t="shared" si="29"/>
        <v>0</v>
      </c>
    </row>
    <row r="411" spans="1:16" ht="24" customHeight="1">
      <c r="B411" s="1747" t="s">
        <v>245</v>
      </c>
      <c r="C411" s="1748"/>
      <c r="D411" s="1748"/>
      <c r="E411" s="1748"/>
      <c r="F411" s="1749"/>
      <c r="G411" s="1750">
        <f>SUM(G381+G410)</f>
        <v>1352600</v>
      </c>
      <c r="H411" s="1751"/>
      <c r="I411" s="1127">
        <f t="shared" ref="I411:P411" si="30">SUM(I381+I410)</f>
        <v>366400</v>
      </c>
      <c r="J411" s="1128">
        <f t="shared" si="30"/>
        <v>37400</v>
      </c>
      <c r="K411" s="1129">
        <f t="shared" si="30"/>
        <v>0</v>
      </c>
      <c r="L411" s="1129">
        <f t="shared" si="30"/>
        <v>26000</v>
      </c>
      <c r="M411" s="1129">
        <f t="shared" si="30"/>
        <v>250000</v>
      </c>
      <c r="N411" s="1129">
        <f t="shared" si="30"/>
        <v>0</v>
      </c>
      <c r="O411" s="1129">
        <f t="shared" si="30"/>
        <v>0</v>
      </c>
      <c r="P411" s="1126">
        <f t="shared" si="30"/>
        <v>53000</v>
      </c>
    </row>
  </sheetData>
  <mergeCells count="804">
    <mergeCell ref="P1:Q1"/>
    <mergeCell ref="B1:E1"/>
    <mergeCell ref="D4:D5"/>
    <mergeCell ref="E4:E5"/>
    <mergeCell ref="F4:F5"/>
    <mergeCell ref="G4:G5"/>
    <mergeCell ref="H4:H5"/>
    <mergeCell ref="B3:L3"/>
    <mergeCell ref="P6:Q6"/>
    <mergeCell ref="B7:C7"/>
    <mergeCell ref="D7:D8"/>
    <mergeCell ref="E7:F8"/>
    <mergeCell ref="G7:H8"/>
    <mergeCell ref="I7:I8"/>
    <mergeCell ref="J7:Q7"/>
    <mergeCell ref="P8:Q8"/>
    <mergeCell ref="E14:F14"/>
    <mergeCell ref="G14:H14"/>
    <mergeCell ref="B9:F9"/>
    <mergeCell ref="G9:H9"/>
    <mergeCell ref="E10:F10"/>
    <mergeCell ref="G10:H10"/>
    <mergeCell ref="E11:F11"/>
    <mergeCell ref="G11:H11"/>
    <mergeCell ref="E12:F12"/>
    <mergeCell ref="G12:H12"/>
    <mergeCell ref="E13:F13"/>
    <mergeCell ref="G13:H13"/>
    <mergeCell ref="E20:F20"/>
    <mergeCell ref="G20:H20"/>
    <mergeCell ref="E15:F15"/>
    <mergeCell ref="G15:H15"/>
    <mergeCell ref="E16:F16"/>
    <mergeCell ref="G16:H16"/>
    <mergeCell ref="B17:F17"/>
    <mergeCell ref="G17:H17"/>
    <mergeCell ref="E18:F18"/>
    <mergeCell ref="G18:H18"/>
    <mergeCell ref="E19:F19"/>
    <mergeCell ref="G19:H19"/>
    <mergeCell ref="E26:F26"/>
    <mergeCell ref="G26:H26"/>
    <mergeCell ref="E21:F21"/>
    <mergeCell ref="G21:H21"/>
    <mergeCell ref="E22:F22"/>
    <mergeCell ref="G22:H22"/>
    <mergeCell ref="E23:F23"/>
    <mergeCell ref="G23:H23"/>
    <mergeCell ref="E24:F24"/>
    <mergeCell ref="G24:H24"/>
    <mergeCell ref="B25:F25"/>
    <mergeCell ref="G25:H25"/>
    <mergeCell ref="B32:F32"/>
    <mergeCell ref="G32:H32"/>
    <mergeCell ref="E27:F27"/>
    <mergeCell ref="G27:H27"/>
    <mergeCell ref="E28:F28"/>
    <mergeCell ref="G28:H28"/>
    <mergeCell ref="E29:F29"/>
    <mergeCell ref="G29:H29"/>
    <mergeCell ref="E30:F30"/>
    <mergeCell ref="G30:H30"/>
    <mergeCell ref="E31:F31"/>
    <mergeCell ref="G31:H31"/>
    <mergeCell ref="B38:F38"/>
    <mergeCell ref="G38:H38"/>
    <mergeCell ref="E33:F33"/>
    <mergeCell ref="G33:H33"/>
    <mergeCell ref="E34:F34"/>
    <mergeCell ref="G34:H34"/>
    <mergeCell ref="E35:F35"/>
    <mergeCell ref="G35:H35"/>
    <mergeCell ref="E36:F36"/>
    <mergeCell ref="G36:H36"/>
    <mergeCell ref="E37:F37"/>
    <mergeCell ref="G37:H37"/>
    <mergeCell ref="E46:F46"/>
    <mergeCell ref="G46:H46"/>
    <mergeCell ref="B39:Q39"/>
    <mergeCell ref="B42:C42"/>
    <mergeCell ref="D42:D43"/>
    <mergeCell ref="E42:F43"/>
    <mergeCell ref="G42:H43"/>
    <mergeCell ref="I42:I43"/>
    <mergeCell ref="J42:P42"/>
    <mergeCell ref="B44:F44"/>
    <mergeCell ref="G44:H44"/>
    <mergeCell ref="E45:F45"/>
    <mergeCell ref="G45:H45"/>
    <mergeCell ref="B52:F52"/>
    <mergeCell ref="G52:H52"/>
    <mergeCell ref="E47:F47"/>
    <mergeCell ref="G47:H47"/>
    <mergeCell ref="E48:F48"/>
    <mergeCell ref="G48:H48"/>
    <mergeCell ref="E49:F49"/>
    <mergeCell ref="G49:H49"/>
    <mergeCell ref="E50:F50"/>
    <mergeCell ref="G50:H50"/>
    <mergeCell ref="E51:F51"/>
    <mergeCell ref="G51:H51"/>
    <mergeCell ref="E58:F58"/>
    <mergeCell ref="G58:H58"/>
    <mergeCell ref="E53:F53"/>
    <mergeCell ref="G53:H53"/>
    <mergeCell ref="E54:F54"/>
    <mergeCell ref="G54:H54"/>
    <mergeCell ref="E55:F55"/>
    <mergeCell ref="G55:H55"/>
    <mergeCell ref="E56:F56"/>
    <mergeCell ref="G56:H56"/>
    <mergeCell ref="E57:F57"/>
    <mergeCell ref="G57:H57"/>
    <mergeCell ref="E64:F64"/>
    <mergeCell ref="G64:H64"/>
    <mergeCell ref="E59:F59"/>
    <mergeCell ref="G59:H59"/>
    <mergeCell ref="B60:F60"/>
    <mergeCell ref="G60:H60"/>
    <mergeCell ref="E61:F61"/>
    <mergeCell ref="G61:H61"/>
    <mergeCell ref="E62:F62"/>
    <mergeCell ref="G62:H62"/>
    <mergeCell ref="E63:F63"/>
    <mergeCell ref="G63:H63"/>
    <mergeCell ref="H72:H73"/>
    <mergeCell ref="E65:F65"/>
    <mergeCell ref="G65:H65"/>
    <mergeCell ref="E66:F66"/>
    <mergeCell ref="G66:H66"/>
    <mergeCell ref="B67:F67"/>
    <mergeCell ref="G67:H67"/>
    <mergeCell ref="B71:L71"/>
    <mergeCell ref="I75:I76"/>
    <mergeCell ref="J75:Q75"/>
    <mergeCell ref="P76:Q76"/>
    <mergeCell ref="B68:F68"/>
    <mergeCell ref="G68:H68"/>
    <mergeCell ref="B69:E69"/>
    <mergeCell ref="D72:D73"/>
    <mergeCell ref="E72:E73"/>
    <mergeCell ref="F72:F73"/>
    <mergeCell ref="G72:G73"/>
    <mergeCell ref="B75:C75"/>
    <mergeCell ref="D75:D76"/>
    <mergeCell ref="E75:F76"/>
    <mergeCell ref="G75:H76"/>
    <mergeCell ref="P69:Q69"/>
    <mergeCell ref="E82:F82"/>
    <mergeCell ref="G82:H82"/>
    <mergeCell ref="B77:F77"/>
    <mergeCell ref="G77:H77"/>
    <mergeCell ref="E78:F78"/>
    <mergeCell ref="G78:H78"/>
    <mergeCell ref="E79:F79"/>
    <mergeCell ref="G79:H79"/>
    <mergeCell ref="E80:F80"/>
    <mergeCell ref="G80:H80"/>
    <mergeCell ref="E81:F81"/>
    <mergeCell ref="G81:H81"/>
    <mergeCell ref="E88:F88"/>
    <mergeCell ref="G88:H88"/>
    <mergeCell ref="E83:F83"/>
    <mergeCell ref="G83:H83"/>
    <mergeCell ref="E84:F84"/>
    <mergeCell ref="G84:H84"/>
    <mergeCell ref="B85:F85"/>
    <mergeCell ref="G85:H85"/>
    <mergeCell ref="E86:F86"/>
    <mergeCell ref="G86:H86"/>
    <mergeCell ref="E87:F87"/>
    <mergeCell ref="G87:H87"/>
    <mergeCell ref="E94:F94"/>
    <mergeCell ref="G94:H94"/>
    <mergeCell ref="E89:F89"/>
    <mergeCell ref="G89:H89"/>
    <mergeCell ref="E90:F90"/>
    <mergeCell ref="G90:H90"/>
    <mergeCell ref="E91:F91"/>
    <mergeCell ref="G91:H91"/>
    <mergeCell ref="E92:F92"/>
    <mergeCell ref="G92:H92"/>
    <mergeCell ref="B93:F93"/>
    <mergeCell ref="G93:H93"/>
    <mergeCell ref="B103:F103"/>
    <mergeCell ref="G103:H103"/>
    <mergeCell ref="E95:F95"/>
    <mergeCell ref="G95:H95"/>
    <mergeCell ref="E96:F96"/>
    <mergeCell ref="G96:H96"/>
    <mergeCell ref="E97:F97"/>
    <mergeCell ref="G97:H97"/>
    <mergeCell ref="E98:F98"/>
    <mergeCell ref="G98:H98"/>
    <mergeCell ref="E102:F102"/>
    <mergeCell ref="G102:H102"/>
    <mergeCell ref="E99:F99"/>
    <mergeCell ref="G99:H99"/>
    <mergeCell ref="E100:F100"/>
    <mergeCell ref="G100:H100"/>
    <mergeCell ref="E101:F101"/>
    <mergeCell ref="G101:H101"/>
    <mergeCell ref="B109:F109"/>
    <mergeCell ref="G109:H109"/>
    <mergeCell ref="E104:F104"/>
    <mergeCell ref="G104:H104"/>
    <mergeCell ref="E105:F105"/>
    <mergeCell ref="G105:H105"/>
    <mergeCell ref="E106:F106"/>
    <mergeCell ref="G106:H106"/>
    <mergeCell ref="E107:F107"/>
    <mergeCell ref="G107:H107"/>
    <mergeCell ref="E108:F108"/>
    <mergeCell ref="G108:H108"/>
    <mergeCell ref="E117:F117"/>
    <mergeCell ref="G117:H117"/>
    <mergeCell ref="B110:Q110"/>
    <mergeCell ref="B113:C113"/>
    <mergeCell ref="D113:D114"/>
    <mergeCell ref="E113:F114"/>
    <mergeCell ref="G113:H114"/>
    <mergeCell ref="I113:I114"/>
    <mergeCell ref="J113:P113"/>
    <mergeCell ref="B115:F115"/>
    <mergeCell ref="G115:H115"/>
    <mergeCell ref="E116:F116"/>
    <mergeCell ref="G116:H116"/>
    <mergeCell ref="B123:F123"/>
    <mergeCell ref="G123:H123"/>
    <mergeCell ref="E118:F118"/>
    <mergeCell ref="G118:H118"/>
    <mergeCell ref="E119:F119"/>
    <mergeCell ref="G119:H119"/>
    <mergeCell ref="E120:F120"/>
    <mergeCell ref="G120:H120"/>
    <mergeCell ref="E121:F121"/>
    <mergeCell ref="G121:H121"/>
    <mergeCell ref="E122:F122"/>
    <mergeCell ref="G122:H122"/>
    <mergeCell ref="E129:F129"/>
    <mergeCell ref="G129:H129"/>
    <mergeCell ref="E124:F124"/>
    <mergeCell ref="G124:H124"/>
    <mergeCell ref="E125:F125"/>
    <mergeCell ref="G125:H125"/>
    <mergeCell ref="E126:F126"/>
    <mergeCell ref="G126:H126"/>
    <mergeCell ref="E127:F127"/>
    <mergeCell ref="G127:H127"/>
    <mergeCell ref="E128:F128"/>
    <mergeCell ref="G128:H128"/>
    <mergeCell ref="E130:F130"/>
    <mergeCell ref="G130:H130"/>
    <mergeCell ref="B131:F131"/>
    <mergeCell ref="G131:H131"/>
    <mergeCell ref="E132:F132"/>
    <mergeCell ref="G132:H132"/>
    <mergeCell ref="E133:F133"/>
    <mergeCell ref="G133:H133"/>
    <mergeCell ref="E134:F134"/>
    <mergeCell ref="G134:H134"/>
    <mergeCell ref="E136:F136"/>
    <mergeCell ref="G136:H136"/>
    <mergeCell ref="E137:F137"/>
    <mergeCell ref="G137:H137"/>
    <mergeCell ref="B138:F138"/>
    <mergeCell ref="G138:H138"/>
    <mergeCell ref="I146:I147"/>
    <mergeCell ref="E135:F135"/>
    <mergeCell ref="G135:H135"/>
    <mergeCell ref="J146:Q146"/>
    <mergeCell ref="P147:Q147"/>
    <mergeCell ref="B139:F139"/>
    <mergeCell ref="G139:H139"/>
    <mergeCell ref="B140:E140"/>
    <mergeCell ref="B142:K142"/>
    <mergeCell ref="D143:D144"/>
    <mergeCell ref="E143:E144"/>
    <mergeCell ref="F143:F144"/>
    <mergeCell ref="B146:C146"/>
    <mergeCell ref="D146:D147"/>
    <mergeCell ref="E146:F147"/>
    <mergeCell ref="G146:H147"/>
    <mergeCell ref="P140:Q140"/>
    <mergeCell ref="G143:G144"/>
    <mergeCell ref="H143:H144"/>
    <mergeCell ref="E153:F153"/>
    <mergeCell ref="G153:H153"/>
    <mergeCell ref="B148:F148"/>
    <mergeCell ref="G148:H148"/>
    <mergeCell ref="E149:F149"/>
    <mergeCell ref="G149:H149"/>
    <mergeCell ref="E150:F150"/>
    <mergeCell ref="G150:H150"/>
    <mergeCell ref="E151:F151"/>
    <mergeCell ref="G151:H151"/>
    <mergeCell ref="E152:F152"/>
    <mergeCell ref="G152:H152"/>
    <mergeCell ref="E159:F159"/>
    <mergeCell ref="G159:H159"/>
    <mergeCell ref="E154:F154"/>
    <mergeCell ref="G154:H154"/>
    <mergeCell ref="E155:F155"/>
    <mergeCell ref="G155:H155"/>
    <mergeCell ref="B156:F156"/>
    <mergeCell ref="G156:H156"/>
    <mergeCell ref="E157:F157"/>
    <mergeCell ref="G157:H157"/>
    <mergeCell ref="E158:F158"/>
    <mergeCell ref="G158:H158"/>
    <mergeCell ref="E165:F165"/>
    <mergeCell ref="G165:H165"/>
    <mergeCell ref="E160:F160"/>
    <mergeCell ref="G160:H160"/>
    <mergeCell ref="E161:F161"/>
    <mergeCell ref="G161:H161"/>
    <mergeCell ref="E162:F162"/>
    <mergeCell ref="G162:H162"/>
    <mergeCell ref="E163:F163"/>
    <mergeCell ref="G163:H163"/>
    <mergeCell ref="B164:F164"/>
    <mergeCell ref="G164:H164"/>
    <mergeCell ref="B171:F171"/>
    <mergeCell ref="G171:H171"/>
    <mergeCell ref="E166:F166"/>
    <mergeCell ref="G166:H166"/>
    <mergeCell ref="E167:F167"/>
    <mergeCell ref="G167:H167"/>
    <mergeCell ref="E168:F168"/>
    <mergeCell ref="G168:H168"/>
    <mergeCell ref="E169:F169"/>
    <mergeCell ref="G169:H169"/>
    <mergeCell ref="E170:F170"/>
    <mergeCell ref="G170:H170"/>
    <mergeCell ref="B177:F177"/>
    <mergeCell ref="G177:H177"/>
    <mergeCell ref="E172:F172"/>
    <mergeCell ref="G172:H172"/>
    <mergeCell ref="E173:F173"/>
    <mergeCell ref="G173:H173"/>
    <mergeCell ref="E174:F174"/>
    <mergeCell ref="G174:H174"/>
    <mergeCell ref="E175:F175"/>
    <mergeCell ref="G175:H175"/>
    <mergeCell ref="E176:F176"/>
    <mergeCell ref="G176:H176"/>
    <mergeCell ref="E185:F185"/>
    <mergeCell ref="G185:H185"/>
    <mergeCell ref="B178:Q178"/>
    <mergeCell ref="B181:C181"/>
    <mergeCell ref="D181:D182"/>
    <mergeCell ref="E181:F182"/>
    <mergeCell ref="G181:H182"/>
    <mergeCell ref="I181:I182"/>
    <mergeCell ref="J181:P181"/>
    <mergeCell ref="B183:F183"/>
    <mergeCell ref="G183:H183"/>
    <mergeCell ref="E184:F184"/>
    <mergeCell ref="G184:H184"/>
    <mergeCell ref="B191:F191"/>
    <mergeCell ref="G191:H191"/>
    <mergeCell ref="E186:F186"/>
    <mergeCell ref="G186:H186"/>
    <mergeCell ref="E187:F187"/>
    <mergeCell ref="G187:H187"/>
    <mergeCell ref="E188:F188"/>
    <mergeCell ref="G188:H188"/>
    <mergeCell ref="E189:F189"/>
    <mergeCell ref="G189:H189"/>
    <mergeCell ref="E190:F190"/>
    <mergeCell ref="G190:H190"/>
    <mergeCell ref="E197:F197"/>
    <mergeCell ref="G197:H197"/>
    <mergeCell ref="E192:F192"/>
    <mergeCell ref="G192:H192"/>
    <mergeCell ref="E193:F193"/>
    <mergeCell ref="G193:H193"/>
    <mergeCell ref="E194:F194"/>
    <mergeCell ref="G194:H194"/>
    <mergeCell ref="E195:F195"/>
    <mergeCell ref="G195:H195"/>
    <mergeCell ref="E196:F196"/>
    <mergeCell ref="G196:H196"/>
    <mergeCell ref="E198:F198"/>
    <mergeCell ref="G198:H198"/>
    <mergeCell ref="B199:F199"/>
    <mergeCell ref="G199:H199"/>
    <mergeCell ref="E200:F200"/>
    <mergeCell ref="G200:H200"/>
    <mergeCell ref="E201:F201"/>
    <mergeCell ref="G201:H201"/>
    <mergeCell ref="E202:F202"/>
    <mergeCell ref="G202:H202"/>
    <mergeCell ref="E204:F204"/>
    <mergeCell ref="G204:H204"/>
    <mergeCell ref="E205:F205"/>
    <mergeCell ref="G205:H205"/>
    <mergeCell ref="B206:F206"/>
    <mergeCell ref="G206:H206"/>
    <mergeCell ref="I214:I215"/>
    <mergeCell ref="E203:F203"/>
    <mergeCell ref="G203:H203"/>
    <mergeCell ref="J214:Q214"/>
    <mergeCell ref="P215:Q215"/>
    <mergeCell ref="B207:F207"/>
    <mergeCell ref="G207:H207"/>
    <mergeCell ref="B208:E208"/>
    <mergeCell ref="B210:K210"/>
    <mergeCell ref="D211:D212"/>
    <mergeCell ref="E211:E212"/>
    <mergeCell ref="F211:F212"/>
    <mergeCell ref="B214:C214"/>
    <mergeCell ref="D214:D215"/>
    <mergeCell ref="E214:F215"/>
    <mergeCell ref="G214:H215"/>
    <mergeCell ref="P208:Q208"/>
    <mergeCell ref="G211:G212"/>
    <mergeCell ref="H211:H212"/>
    <mergeCell ref="E221:F221"/>
    <mergeCell ref="G221:H221"/>
    <mergeCell ref="B216:F216"/>
    <mergeCell ref="G216:H216"/>
    <mergeCell ref="E217:F217"/>
    <mergeCell ref="G217:H217"/>
    <mergeCell ref="E218:F218"/>
    <mergeCell ref="G218:H218"/>
    <mergeCell ref="E219:F219"/>
    <mergeCell ref="G219:H219"/>
    <mergeCell ref="E220:F220"/>
    <mergeCell ref="G220:H220"/>
    <mergeCell ref="E227:F227"/>
    <mergeCell ref="G227:H227"/>
    <mergeCell ref="E222:F222"/>
    <mergeCell ref="G222:H222"/>
    <mergeCell ref="E223:F223"/>
    <mergeCell ref="G223:H223"/>
    <mergeCell ref="B224:F224"/>
    <mergeCell ref="G224:H224"/>
    <mergeCell ref="E225:F225"/>
    <mergeCell ref="G225:H225"/>
    <mergeCell ref="E226:F226"/>
    <mergeCell ref="G226:H226"/>
    <mergeCell ref="E233:F233"/>
    <mergeCell ref="G233:H233"/>
    <mergeCell ref="E228:F228"/>
    <mergeCell ref="G228:H228"/>
    <mergeCell ref="E229:F229"/>
    <mergeCell ref="G229:H229"/>
    <mergeCell ref="E230:F230"/>
    <mergeCell ref="G230:H230"/>
    <mergeCell ref="E231:F231"/>
    <mergeCell ref="G231:H231"/>
    <mergeCell ref="B232:F232"/>
    <mergeCell ref="G232:H232"/>
    <mergeCell ref="B239:F239"/>
    <mergeCell ref="G239:H239"/>
    <mergeCell ref="E234:F234"/>
    <mergeCell ref="G234:H234"/>
    <mergeCell ref="E235:F235"/>
    <mergeCell ref="G235:H235"/>
    <mergeCell ref="E236:F236"/>
    <mergeCell ref="G236:H236"/>
    <mergeCell ref="E237:F237"/>
    <mergeCell ref="G237:H237"/>
    <mergeCell ref="E238:F238"/>
    <mergeCell ref="G238:H238"/>
    <mergeCell ref="B245:F245"/>
    <mergeCell ref="G245:H245"/>
    <mergeCell ref="E240:F240"/>
    <mergeCell ref="G240:H240"/>
    <mergeCell ref="E241:F241"/>
    <mergeCell ref="G241:H241"/>
    <mergeCell ref="E242:F242"/>
    <mergeCell ref="G242:H242"/>
    <mergeCell ref="E243:F243"/>
    <mergeCell ref="G243:H243"/>
    <mergeCell ref="E244:F244"/>
    <mergeCell ref="G244:H244"/>
    <mergeCell ref="E253:F253"/>
    <mergeCell ref="G253:H253"/>
    <mergeCell ref="B246:Q246"/>
    <mergeCell ref="B249:C249"/>
    <mergeCell ref="D249:D250"/>
    <mergeCell ref="E249:F250"/>
    <mergeCell ref="G249:H250"/>
    <mergeCell ref="I249:I250"/>
    <mergeCell ref="J249:P249"/>
    <mergeCell ref="B251:F251"/>
    <mergeCell ref="G251:H251"/>
    <mergeCell ref="E252:F252"/>
    <mergeCell ref="G252:H252"/>
    <mergeCell ref="B259:F259"/>
    <mergeCell ref="G259:H259"/>
    <mergeCell ref="E254:F254"/>
    <mergeCell ref="G254:H254"/>
    <mergeCell ref="E255:F255"/>
    <mergeCell ref="G255:H255"/>
    <mergeCell ref="E256:F256"/>
    <mergeCell ref="G256:H256"/>
    <mergeCell ref="E257:F257"/>
    <mergeCell ref="G257:H257"/>
    <mergeCell ref="E258:F258"/>
    <mergeCell ref="G258:H258"/>
    <mergeCell ref="E265:F265"/>
    <mergeCell ref="G265:H265"/>
    <mergeCell ref="E260:F260"/>
    <mergeCell ref="G260:H260"/>
    <mergeCell ref="E261:F261"/>
    <mergeCell ref="G261:H261"/>
    <mergeCell ref="E262:F262"/>
    <mergeCell ref="G262:H262"/>
    <mergeCell ref="E263:F263"/>
    <mergeCell ref="G263:H263"/>
    <mergeCell ref="E264:F264"/>
    <mergeCell ref="G264:H264"/>
    <mergeCell ref="E271:F271"/>
    <mergeCell ref="G271:H271"/>
    <mergeCell ref="E266:F266"/>
    <mergeCell ref="G266:H266"/>
    <mergeCell ref="B267:F267"/>
    <mergeCell ref="G267:H267"/>
    <mergeCell ref="E268:F268"/>
    <mergeCell ref="G268:H268"/>
    <mergeCell ref="E269:F269"/>
    <mergeCell ref="G269:H269"/>
    <mergeCell ref="E270:F270"/>
    <mergeCell ref="G270:H270"/>
    <mergeCell ref="H279:H280"/>
    <mergeCell ref="E272:F272"/>
    <mergeCell ref="G272:H272"/>
    <mergeCell ref="E273:F273"/>
    <mergeCell ref="G273:H273"/>
    <mergeCell ref="B274:F274"/>
    <mergeCell ref="G274:H274"/>
    <mergeCell ref="D279:D280"/>
    <mergeCell ref="E279:E280"/>
    <mergeCell ref="F279:F280"/>
    <mergeCell ref="G279:G280"/>
    <mergeCell ref="B275:F275"/>
    <mergeCell ref="G275:H275"/>
    <mergeCell ref="B276:E276"/>
    <mergeCell ref="B278:K278"/>
    <mergeCell ref="P281:Q281"/>
    <mergeCell ref="B282:C282"/>
    <mergeCell ref="D282:D283"/>
    <mergeCell ref="E282:F283"/>
    <mergeCell ref="G282:H283"/>
    <mergeCell ref="I282:I283"/>
    <mergeCell ref="J282:Q282"/>
    <mergeCell ref="P283:Q283"/>
    <mergeCell ref="E289:F289"/>
    <mergeCell ref="G289:H289"/>
    <mergeCell ref="B284:F284"/>
    <mergeCell ref="G284:H284"/>
    <mergeCell ref="E285:F285"/>
    <mergeCell ref="G285:H285"/>
    <mergeCell ref="E286:F286"/>
    <mergeCell ref="G286:H286"/>
    <mergeCell ref="E287:F287"/>
    <mergeCell ref="G287:H287"/>
    <mergeCell ref="E288:F288"/>
    <mergeCell ref="G288:H288"/>
    <mergeCell ref="E295:F295"/>
    <mergeCell ref="G295:H295"/>
    <mergeCell ref="E290:F290"/>
    <mergeCell ref="G290:H290"/>
    <mergeCell ref="E291:F291"/>
    <mergeCell ref="G291:H291"/>
    <mergeCell ref="B292:F292"/>
    <mergeCell ref="G292:H292"/>
    <mergeCell ref="E293:F293"/>
    <mergeCell ref="G293:H293"/>
    <mergeCell ref="E294:F294"/>
    <mergeCell ref="G294:H294"/>
    <mergeCell ref="E301:F301"/>
    <mergeCell ref="G301:H301"/>
    <mergeCell ref="E296:F296"/>
    <mergeCell ref="G296:H296"/>
    <mergeCell ref="E297:F297"/>
    <mergeCell ref="G297:H297"/>
    <mergeCell ref="E298:F298"/>
    <mergeCell ref="G298:H298"/>
    <mergeCell ref="E299:F299"/>
    <mergeCell ref="G299:H299"/>
    <mergeCell ref="B300:F300"/>
    <mergeCell ref="G300:H300"/>
    <mergeCell ref="B307:F307"/>
    <mergeCell ref="G307:H307"/>
    <mergeCell ref="E302:F302"/>
    <mergeCell ref="G302:H302"/>
    <mergeCell ref="E303:F303"/>
    <mergeCell ref="G303:H303"/>
    <mergeCell ref="E304:F304"/>
    <mergeCell ref="G304:H304"/>
    <mergeCell ref="E305:F305"/>
    <mergeCell ref="G305:H305"/>
    <mergeCell ref="E306:F306"/>
    <mergeCell ref="G306:H306"/>
    <mergeCell ref="B313:F313"/>
    <mergeCell ref="G313:H313"/>
    <mergeCell ref="E308:F308"/>
    <mergeCell ref="G308:H308"/>
    <mergeCell ref="E309:F309"/>
    <mergeCell ref="G309:H309"/>
    <mergeCell ref="E310:F310"/>
    <mergeCell ref="G310:H310"/>
    <mergeCell ref="E311:F311"/>
    <mergeCell ref="G311:H311"/>
    <mergeCell ref="E312:F312"/>
    <mergeCell ref="G312:H312"/>
    <mergeCell ref="E321:F321"/>
    <mergeCell ref="G321:H321"/>
    <mergeCell ref="B314:Q314"/>
    <mergeCell ref="B317:C317"/>
    <mergeCell ref="D317:D318"/>
    <mergeCell ref="E317:F318"/>
    <mergeCell ref="G317:H318"/>
    <mergeCell ref="I317:I318"/>
    <mergeCell ref="J317:P317"/>
    <mergeCell ref="B319:F319"/>
    <mergeCell ref="G319:H319"/>
    <mergeCell ref="E320:F320"/>
    <mergeCell ref="G320:H320"/>
    <mergeCell ref="B327:F327"/>
    <mergeCell ref="G327:H327"/>
    <mergeCell ref="E322:F322"/>
    <mergeCell ref="G322:H322"/>
    <mergeCell ref="E323:F323"/>
    <mergeCell ref="G323:H323"/>
    <mergeCell ref="E324:F324"/>
    <mergeCell ref="G324:H324"/>
    <mergeCell ref="E325:F325"/>
    <mergeCell ref="G325:H325"/>
    <mergeCell ref="E326:F326"/>
    <mergeCell ref="G326:H326"/>
    <mergeCell ref="E333:F333"/>
    <mergeCell ref="G333:H333"/>
    <mergeCell ref="E328:F328"/>
    <mergeCell ref="G328:H328"/>
    <mergeCell ref="E329:F329"/>
    <mergeCell ref="G329:H329"/>
    <mergeCell ref="E330:F330"/>
    <mergeCell ref="G330:H330"/>
    <mergeCell ref="E331:F331"/>
    <mergeCell ref="G331:H331"/>
    <mergeCell ref="E332:F332"/>
    <mergeCell ref="G332:H332"/>
    <mergeCell ref="E339:F339"/>
    <mergeCell ref="G339:H339"/>
    <mergeCell ref="E334:F334"/>
    <mergeCell ref="G334:H334"/>
    <mergeCell ref="B335:F335"/>
    <mergeCell ref="G335:H335"/>
    <mergeCell ref="E336:F336"/>
    <mergeCell ref="G336:H336"/>
    <mergeCell ref="E337:F337"/>
    <mergeCell ref="G337:H337"/>
    <mergeCell ref="E338:F338"/>
    <mergeCell ref="G338:H338"/>
    <mergeCell ref="E340:F340"/>
    <mergeCell ref="G340:H340"/>
    <mergeCell ref="E341:F341"/>
    <mergeCell ref="G341:H341"/>
    <mergeCell ref="B342:F342"/>
    <mergeCell ref="G342:H342"/>
    <mergeCell ref="G347:G348"/>
    <mergeCell ref="B343:F343"/>
    <mergeCell ref="G343:H343"/>
    <mergeCell ref="B344:E344"/>
    <mergeCell ref="B346:K346"/>
    <mergeCell ref="P349:Q349"/>
    <mergeCell ref="H347:H348"/>
    <mergeCell ref="D347:D348"/>
    <mergeCell ref="E347:E348"/>
    <mergeCell ref="F347:F348"/>
    <mergeCell ref="B350:C350"/>
    <mergeCell ref="D350:D351"/>
    <mergeCell ref="E350:F351"/>
    <mergeCell ref="G350:H351"/>
    <mergeCell ref="I350:I351"/>
    <mergeCell ref="J350:Q350"/>
    <mergeCell ref="P351:Q351"/>
    <mergeCell ref="E357:F357"/>
    <mergeCell ref="G357:H357"/>
    <mergeCell ref="B352:F352"/>
    <mergeCell ref="G352:H352"/>
    <mergeCell ref="E353:F353"/>
    <mergeCell ref="G353:H353"/>
    <mergeCell ref="E354:F354"/>
    <mergeCell ref="G354:H354"/>
    <mergeCell ref="E355:F355"/>
    <mergeCell ref="G355:H355"/>
    <mergeCell ref="E356:F356"/>
    <mergeCell ref="G356:H356"/>
    <mergeCell ref="E363:F363"/>
    <mergeCell ref="G363:H363"/>
    <mergeCell ref="E358:F358"/>
    <mergeCell ref="G358:H358"/>
    <mergeCell ref="E359:F359"/>
    <mergeCell ref="G359:H359"/>
    <mergeCell ref="B360:F360"/>
    <mergeCell ref="G360:H360"/>
    <mergeCell ref="E361:F361"/>
    <mergeCell ref="G361:H361"/>
    <mergeCell ref="E362:F362"/>
    <mergeCell ref="G362:H362"/>
    <mergeCell ref="E369:F369"/>
    <mergeCell ref="G369:H369"/>
    <mergeCell ref="E364:F364"/>
    <mergeCell ref="G364:H364"/>
    <mergeCell ref="E365:F365"/>
    <mergeCell ref="G365:H365"/>
    <mergeCell ref="E366:F366"/>
    <mergeCell ref="G366:H366"/>
    <mergeCell ref="E367:F367"/>
    <mergeCell ref="G367:H367"/>
    <mergeCell ref="B368:F368"/>
    <mergeCell ref="G368:H368"/>
    <mergeCell ref="B375:F375"/>
    <mergeCell ref="G375:H375"/>
    <mergeCell ref="E370:F370"/>
    <mergeCell ref="G370:H370"/>
    <mergeCell ref="E371:F371"/>
    <mergeCell ref="G371:H371"/>
    <mergeCell ref="E372:F372"/>
    <mergeCell ref="G372:H372"/>
    <mergeCell ref="E373:F373"/>
    <mergeCell ref="G373:H373"/>
    <mergeCell ref="E374:F374"/>
    <mergeCell ref="G374:H374"/>
    <mergeCell ref="G376:H376"/>
    <mergeCell ref="E377:F377"/>
    <mergeCell ref="G377:H377"/>
    <mergeCell ref="G380:H380"/>
    <mergeCell ref="E380:F380"/>
    <mergeCell ref="E378:F378"/>
    <mergeCell ref="G378:H378"/>
    <mergeCell ref="E379:F379"/>
    <mergeCell ref="G379:H379"/>
    <mergeCell ref="E376:F376"/>
    <mergeCell ref="B382:Q382"/>
    <mergeCell ref="B385:C385"/>
    <mergeCell ref="D385:D386"/>
    <mergeCell ref="E385:F386"/>
    <mergeCell ref="G385:H386"/>
    <mergeCell ref="I385:I386"/>
    <mergeCell ref="J385:P385"/>
    <mergeCell ref="B381:F381"/>
    <mergeCell ref="G381:H381"/>
    <mergeCell ref="E392:F392"/>
    <mergeCell ref="G392:H392"/>
    <mergeCell ref="B387:F387"/>
    <mergeCell ref="G387:H387"/>
    <mergeCell ref="E388:F388"/>
    <mergeCell ref="G388:H388"/>
    <mergeCell ref="E389:F389"/>
    <mergeCell ref="G389:H389"/>
    <mergeCell ref="E390:F390"/>
    <mergeCell ref="G390:H390"/>
    <mergeCell ref="E391:F391"/>
    <mergeCell ref="G391:H391"/>
    <mergeCell ref="G395:H395"/>
    <mergeCell ref="E396:F396"/>
    <mergeCell ref="G396:H396"/>
    <mergeCell ref="E393:F393"/>
    <mergeCell ref="G393:H393"/>
    <mergeCell ref="E394:F394"/>
    <mergeCell ref="G394:H394"/>
    <mergeCell ref="E397:F397"/>
    <mergeCell ref="G397:H397"/>
    <mergeCell ref="B411:F411"/>
    <mergeCell ref="G411:H411"/>
    <mergeCell ref="E408:F408"/>
    <mergeCell ref="G408:H408"/>
    <mergeCell ref="E409:F409"/>
    <mergeCell ref="G409:H409"/>
    <mergeCell ref="B410:F410"/>
    <mergeCell ref="B403:F403"/>
    <mergeCell ref="G410:H410"/>
    <mergeCell ref="E405:F405"/>
    <mergeCell ref="P276:Q276"/>
    <mergeCell ref="P213:Q213"/>
    <mergeCell ref="P145:Q145"/>
    <mergeCell ref="P74:Q74"/>
    <mergeCell ref="E407:F407"/>
    <mergeCell ref="G403:H403"/>
    <mergeCell ref="G405:H405"/>
    <mergeCell ref="E406:F406"/>
    <mergeCell ref="G406:H406"/>
    <mergeCell ref="E404:F404"/>
    <mergeCell ref="G404:H404"/>
    <mergeCell ref="G407:H407"/>
    <mergeCell ref="P344:Q344"/>
    <mergeCell ref="E401:F401"/>
    <mergeCell ref="G401:H401"/>
    <mergeCell ref="E398:F398"/>
    <mergeCell ref="G398:H398"/>
    <mergeCell ref="E402:F402"/>
    <mergeCell ref="G402:H402"/>
    <mergeCell ref="E399:F399"/>
    <mergeCell ref="G399:H399"/>
    <mergeCell ref="E400:F400"/>
    <mergeCell ref="G400:H400"/>
    <mergeCell ref="B395:F395"/>
  </mergeCells>
  <phoneticPr fontId="2"/>
  <printOptions horizontalCentered="1"/>
  <pageMargins left="0" right="0" top="0.39370078740157483" bottom="0.39370078740157483" header="0.32" footer="0.31496062992125984"/>
  <pageSetup paperSize="9" scale="93" orientation="landscape" r:id="rId1"/>
  <headerFooter alignWithMargins="0"/>
  <rowBreaks count="11" manualBreakCount="11">
    <brk id="38" min="1" max="16" man="1"/>
    <brk id="68" min="1" max="15" man="1"/>
    <brk id="109" min="1" max="16" man="1"/>
    <brk id="139" min="1" max="15" man="1"/>
    <brk id="177" min="1" max="16" man="1"/>
    <brk id="207" min="1" max="15" man="1"/>
    <brk id="245" min="1" max="16" man="1"/>
    <brk id="275" min="1" max="15" man="1"/>
    <brk id="313" min="1" max="16" man="1"/>
    <brk id="343" min="1" max="15" man="1"/>
    <brk id="381" min="1" max="16"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K175"/>
  <sheetViews>
    <sheetView showGridLines="0" showZeros="0" view="pageBreakPreview" zoomScale="115" zoomScaleNormal="100" zoomScaleSheetLayoutView="115" workbookViewId="0"/>
  </sheetViews>
  <sheetFormatPr defaultRowHeight="11.25"/>
  <cols>
    <col min="1" max="1" width="2.625" style="70" customWidth="1"/>
    <col min="2" max="2" width="14.125" style="70" customWidth="1"/>
    <col min="3" max="5" width="13.625" style="70" customWidth="1"/>
    <col min="6" max="6" width="13.25" style="70" customWidth="1"/>
    <col min="7" max="7" width="2.625" style="70" customWidth="1"/>
    <col min="8" max="8" width="12.625" style="70" customWidth="1"/>
    <col min="9" max="11" width="13.625" style="766" customWidth="1"/>
    <col min="12" max="16384" width="9" style="70"/>
  </cols>
  <sheetData>
    <row r="1" spans="1:11" ht="14.25" customHeight="1" thickBot="1">
      <c r="A1" s="765" t="s">
        <v>756</v>
      </c>
      <c r="K1" s="1019" t="s">
        <v>114</v>
      </c>
    </row>
    <row r="2" spans="1:11" ht="24.75" customHeight="1">
      <c r="A2" s="1" t="s">
        <v>246</v>
      </c>
      <c r="G2" s="1" t="s">
        <v>247</v>
      </c>
      <c r="K2" s="767" t="s">
        <v>71</v>
      </c>
    </row>
    <row r="3" spans="1:11" ht="22.5" customHeight="1">
      <c r="A3" s="1631" t="s">
        <v>248</v>
      </c>
      <c r="B3" s="1631"/>
      <c r="C3" s="396" t="s">
        <v>111</v>
      </c>
      <c r="D3" s="396" t="s">
        <v>113</v>
      </c>
      <c r="E3" s="396" t="s">
        <v>249</v>
      </c>
      <c r="F3" s="690"/>
      <c r="G3" s="1631" t="s">
        <v>248</v>
      </c>
      <c r="H3" s="1631"/>
      <c r="I3" s="768" t="s">
        <v>112</v>
      </c>
      <c r="J3" s="768" t="s">
        <v>113</v>
      </c>
      <c r="K3" s="768" t="s">
        <v>250</v>
      </c>
    </row>
    <row r="4" spans="1:11" ht="15.95" customHeight="1">
      <c r="A4" s="1795" t="s">
        <v>251</v>
      </c>
      <c r="B4" s="1795"/>
      <c r="C4" s="769">
        <f>○推計１!S5</f>
        <v>213075</v>
      </c>
      <c r="D4" s="783"/>
      <c r="E4" s="769">
        <f>SUM(C4:D4)</f>
        <v>213075</v>
      </c>
      <c r="F4" s="690"/>
      <c r="G4" s="1795" t="s">
        <v>185</v>
      </c>
      <c r="H4" s="1795"/>
      <c r="I4" s="769">
        <f>○推計２!V6</f>
        <v>297609</v>
      </c>
      <c r="J4" s="783"/>
      <c r="K4" s="769">
        <f>SUM(I4:J4)</f>
        <v>297609</v>
      </c>
    </row>
    <row r="5" spans="1:11" ht="15.95" customHeight="1">
      <c r="A5" s="1787"/>
      <c r="B5" s="771" t="s">
        <v>130</v>
      </c>
      <c r="C5" s="772">
        <f>○資料１!H5</f>
        <v>24651</v>
      </c>
      <c r="D5" s="1137"/>
      <c r="E5" s="772">
        <f t="shared" ref="E5:E27" si="0">SUM(C5:D5)</f>
        <v>24651</v>
      </c>
      <c r="F5" s="690"/>
      <c r="G5" s="773"/>
      <c r="H5" s="774" t="s">
        <v>543</v>
      </c>
      <c r="I5" s="731"/>
      <c r="J5" s="785"/>
      <c r="K5" s="775">
        <f t="shared" ref="K5:K27" si="1">SUM(I5:J5)</f>
        <v>0</v>
      </c>
    </row>
    <row r="6" spans="1:11" ht="15.95" customHeight="1">
      <c r="A6" s="1787"/>
      <c r="B6" s="774" t="s">
        <v>132</v>
      </c>
      <c r="C6" s="775">
        <f>○資料１!H11</f>
        <v>176862</v>
      </c>
      <c r="D6" s="785"/>
      <c r="E6" s="775">
        <f t="shared" si="0"/>
        <v>176862</v>
      </c>
      <c r="F6" s="690"/>
      <c r="G6" s="776"/>
      <c r="H6" s="777" t="s">
        <v>546</v>
      </c>
      <c r="I6" s="733"/>
      <c r="J6" s="791"/>
      <c r="K6" s="778">
        <f t="shared" si="1"/>
        <v>0</v>
      </c>
    </row>
    <row r="7" spans="1:11" ht="15.95" customHeight="1">
      <c r="A7" s="1788"/>
      <c r="B7" s="779" t="s">
        <v>507</v>
      </c>
      <c r="C7" s="780">
        <f>C4-C5-C6</f>
        <v>11562</v>
      </c>
      <c r="D7" s="1138"/>
      <c r="E7" s="780">
        <f t="shared" si="0"/>
        <v>11562</v>
      </c>
      <c r="F7" s="690"/>
      <c r="G7" s="1789" t="s">
        <v>189</v>
      </c>
      <c r="H7" s="1789"/>
      <c r="I7" s="781">
        <f>○推計２!V9</f>
        <v>67191</v>
      </c>
      <c r="J7" s="787"/>
      <c r="K7" s="781">
        <f t="shared" si="1"/>
        <v>67191</v>
      </c>
    </row>
    <row r="8" spans="1:11" ht="15.95" customHeight="1">
      <c r="A8" s="1789" t="s">
        <v>252</v>
      </c>
      <c r="B8" s="1789"/>
      <c r="C8" s="781">
        <f>○推計１!S9</f>
        <v>17534</v>
      </c>
      <c r="D8" s="787"/>
      <c r="E8" s="781">
        <f t="shared" si="0"/>
        <v>17534</v>
      </c>
      <c r="F8" s="690"/>
      <c r="G8" s="1795" t="s">
        <v>191</v>
      </c>
      <c r="H8" s="1795"/>
      <c r="I8" s="769">
        <f>○推計２!V10</f>
        <v>147569</v>
      </c>
      <c r="J8" s="783"/>
      <c r="K8" s="769">
        <f t="shared" si="1"/>
        <v>147569</v>
      </c>
    </row>
    <row r="9" spans="1:11" ht="15.95" customHeight="1">
      <c r="A9" s="1789" t="s">
        <v>253</v>
      </c>
      <c r="B9" s="1789"/>
      <c r="C9" s="781">
        <f>○推計１!S10</f>
        <v>23811</v>
      </c>
      <c r="D9" s="787"/>
      <c r="E9" s="781">
        <f t="shared" si="0"/>
        <v>23811</v>
      </c>
      <c r="F9" s="690"/>
      <c r="G9" s="782"/>
      <c r="H9" s="774" t="s">
        <v>549</v>
      </c>
      <c r="I9" s="775">
        <f>○推計２!V11</f>
        <v>147569</v>
      </c>
      <c r="J9" s="785"/>
      <c r="K9" s="775">
        <f t="shared" si="1"/>
        <v>147569</v>
      </c>
    </row>
    <row r="10" spans="1:11" ht="15.95" customHeight="1">
      <c r="A10" s="1789" t="s">
        <v>254</v>
      </c>
      <c r="B10" s="1789"/>
      <c r="C10" s="781">
        <f>○推計１!S11</f>
        <v>159</v>
      </c>
      <c r="D10" s="787"/>
      <c r="E10" s="781">
        <f t="shared" si="0"/>
        <v>159</v>
      </c>
      <c r="F10" s="690"/>
      <c r="G10" s="776"/>
      <c r="H10" s="777" t="s">
        <v>550</v>
      </c>
      <c r="I10" s="778">
        <f>○推計２!V12</f>
        <v>0</v>
      </c>
      <c r="J10" s="791"/>
      <c r="K10" s="778">
        <f t="shared" si="1"/>
        <v>0</v>
      </c>
    </row>
    <row r="11" spans="1:11" ht="15.95" customHeight="1">
      <c r="A11" s="1795" t="s">
        <v>255</v>
      </c>
      <c r="B11" s="1795"/>
      <c r="C11" s="769">
        <f>○推計１!S12</f>
        <v>746356</v>
      </c>
      <c r="D11" s="783"/>
      <c r="E11" s="769">
        <f t="shared" si="0"/>
        <v>746356</v>
      </c>
      <c r="F11" s="690"/>
      <c r="G11" s="1789" t="s">
        <v>197</v>
      </c>
      <c r="H11" s="1789"/>
      <c r="I11" s="781">
        <f>○推計２!V13</f>
        <v>512369</v>
      </c>
      <c r="J11" s="787"/>
      <c r="K11" s="781">
        <f t="shared" si="1"/>
        <v>512369</v>
      </c>
    </row>
    <row r="12" spans="1:11" ht="15.95" customHeight="1">
      <c r="A12" s="1787"/>
      <c r="B12" s="784" t="s">
        <v>525</v>
      </c>
      <c r="C12" s="775">
        <f>○資料２!$F$24</f>
        <v>656424</v>
      </c>
      <c r="D12" s="785"/>
      <c r="E12" s="775">
        <f t="shared" si="0"/>
        <v>656424</v>
      </c>
      <c r="F12" s="690"/>
      <c r="G12" s="1789" t="s">
        <v>198</v>
      </c>
      <c r="H12" s="1789"/>
      <c r="I12" s="781">
        <f>○推計２!V14</f>
        <v>328443</v>
      </c>
      <c r="J12" s="787"/>
      <c r="K12" s="781">
        <f t="shared" si="1"/>
        <v>328443</v>
      </c>
    </row>
    <row r="13" spans="1:11" ht="15.95" customHeight="1">
      <c r="A13" s="1788"/>
      <c r="B13" s="786" t="s">
        <v>526</v>
      </c>
      <c r="C13" s="778">
        <f>C11-C12</f>
        <v>89932</v>
      </c>
      <c r="D13" s="791"/>
      <c r="E13" s="778">
        <f t="shared" si="0"/>
        <v>89932</v>
      </c>
      <c r="F13" s="690"/>
      <c r="G13" s="1789" t="s">
        <v>199</v>
      </c>
      <c r="H13" s="1789"/>
      <c r="I13" s="781">
        <f>○推計２!V15</f>
        <v>24287</v>
      </c>
      <c r="J13" s="787"/>
      <c r="K13" s="781">
        <f t="shared" si="1"/>
        <v>24287</v>
      </c>
    </row>
    <row r="14" spans="1:11" ht="15.95" customHeight="1">
      <c r="A14" s="1789" t="s">
        <v>225</v>
      </c>
      <c r="B14" s="1789"/>
      <c r="C14" s="781">
        <f>○推計１!S15</f>
        <v>44124</v>
      </c>
      <c r="D14" s="1174">
        <f>○推計３!U10</f>
        <v>0</v>
      </c>
      <c r="E14" s="781">
        <f t="shared" si="0"/>
        <v>44124</v>
      </c>
      <c r="F14" s="690"/>
      <c r="G14" s="1789" t="s">
        <v>201</v>
      </c>
      <c r="H14" s="1789"/>
      <c r="I14" s="781">
        <f>○推計２!V16</f>
        <v>305614</v>
      </c>
      <c r="J14" s="787"/>
      <c r="K14" s="781">
        <f t="shared" si="1"/>
        <v>305614</v>
      </c>
    </row>
    <row r="15" spans="1:11" ht="15.95" customHeight="1">
      <c r="A15" s="1789" t="s">
        <v>226</v>
      </c>
      <c r="B15" s="1789"/>
      <c r="C15" s="781">
        <f>○推計１!S16</f>
        <v>24961</v>
      </c>
      <c r="D15" s="1174">
        <f>○推計３!U11</f>
        <v>0</v>
      </c>
      <c r="E15" s="781">
        <f t="shared" si="0"/>
        <v>24961</v>
      </c>
      <c r="F15" s="690"/>
      <c r="G15" s="1789" t="s">
        <v>203</v>
      </c>
      <c r="H15" s="1789"/>
      <c r="I15" s="781">
        <f>○推計２!V17</f>
        <v>658344</v>
      </c>
      <c r="J15" s="787"/>
      <c r="K15" s="781">
        <f t="shared" si="1"/>
        <v>658344</v>
      </c>
    </row>
    <row r="16" spans="1:11" ht="15.95" customHeight="1">
      <c r="A16" s="1795" t="s">
        <v>227</v>
      </c>
      <c r="B16" s="1795"/>
      <c r="C16" s="769">
        <f>○推計１!S17</f>
        <v>261071</v>
      </c>
      <c r="D16" s="1175">
        <f>○推計３!U12</f>
        <v>51600</v>
      </c>
      <c r="E16" s="769">
        <f t="shared" si="0"/>
        <v>312671</v>
      </c>
      <c r="F16" s="690"/>
      <c r="G16" s="1789" t="s">
        <v>205</v>
      </c>
      <c r="H16" s="1789"/>
      <c r="I16" s="781">
        <f>○推計２!V18</f>
        <v>98706</v>
      </c>
      <c r="J16" s="1110">
        <f>○推計３!X10</f>
        <v>0</v>
      </c>
      <c r="K16" s="781">
        <f t="shared" si="1"/>
        <v>98706</v>
      </c>
    </row>
    <row r="17" spans="1:11" ht="15.95" customHeight="1">
      <c r="A17" s="1787"/>
      <c r="B17" s="774" t="s">
        <v>149</v>
      </c>
      <c r="C17" s="731"/>
      <c r="D17" s="1176">
        <f>○推計３!U13</f>
        <v>0</v>
      </c>
      <c r="E17" s="775">
        <f t="shared" si="0"/>
        <v>0</v>
      </c>
      <c r="F17" s="690"/>
      <c r="G17" s="1789" t="s">
        <v>634</v>
      </c>
      <c r="H17" s="1789"/>
      <c r="I17" s="781">
        <f>○推計２!V19</f>
        <v>0</v>
      </c>
      <c r="J17" s="1110">
        <f>○推計３!X11</f>
        <v>0</v>
      </c>
      <c r="K17" s="781">
        <f t="shared" si="1"/>
        <v>0</v>
      </c>
    </row>
    <row r="18" spans="1:11" ht="15.95" customHeight="1">
      <c r="A18" s="1788"/>
      <c r="B18" s="777" t="s">
        <v>151</v>
      </c>
      <c r="C18" s="733"/>
      <c r="D18" s="1177">
        <f>○推計３!U14</f>
        <v>0</v>
      </c>
      <c r="E18" s="778">
        <f t="shared" si="0"/>
        <v>0</v>
      </c>
      <c r="F18" s="690"/>
      <c r="G18" s="1789" t="s">
        <v>209</v>
      </c>
      <c r="H18" s="1789"/>
      <c r="I18" s="781">
        <f>○推計２!V20</f>
        <v>107059</v>
      </c>
      <c r="J18" s="1110">
        <f>○推計３!X12</f>
        <v>0</v>
      </c>
      <c r="K18" s="781">
        <f t="shared" si="1"/>
        <v>107059</v>
      </c>
    </row>
    <row r="19" spans="1:11" ht="15.95" customHeight="1">
      <c r="A19" s="1789" t="s">
        <v>230</v>
      </c>
      <c r="B19" s="1789"/>
      <c r="C19" s="781">
        <f>○推計１!S20</f>
        <v>38690</v>
      </c>
      <c r="D19" s="1174">
        <f>○推計３!U15</f>
        <v>0</v>
      </c>
      <c r="E19" s="781">
        <f t="shared" si="0"/>
        <v>38690</v>
      </c>
      <c r="F19" s="690"/>
      <c r="G19" s="1795" t="s">
        <v>228</v>
      </c>
      <c r="H19" s="1795"/>
      <c r="I19" s="783"/>
      <c r="J19" s="1111">
        <f>○推計３!X13</f>
        <v>99000</v>
      </c>
      <c r="K19" s="769">
        <f t="shared" si="1"/>
        <v>99000</v>
      </c>
    </row>
    <row r="20" spans="1:11" ht="15.95" customHeight="1">
      <c r="A20" s="1789" t="s">
        <v>232</v>
      </c>
      <c r="B20" s="1789"/>
      <c r="C20" s="781">
        <f>○推計１!S21</f>
        <v>105629</v>
      </c>
      <c r="D20" s="1174">
        <f>○推計３!U16</f>
        <v>0</v>
      </c>
      <c r="E20" s="781">
        <f t="shared" si="0"/>
        <v>105629</v>
      </c>
      <c r="F20" s="690"/>
      <c r="G20" s="782"/>
      <c r="H20" s="774" t="s">
        <v>229</v>
      </c>
      <c r="I20" s="785"/>
      <c r="J20" s="1112">
        <f>○推計３!X14</f>
        <v>89100</v>
      </c>
      <c r="K20" s="775">
        <f t="shared" si="1"/>
        <v>89100</v>
      </c>
    </row>
    <row r="21" spans="1:11" ht="15.95" customHeight="1">
      <c r="A21" s="1789" t="s">
        <v>235</v>
      </c>
      <c r="B21" s="1789"/>
      <c r="C21" s="781">
        <f>○推計１!S22</f>
        <v>164738</v>
      </c>
      <c r="D21" s="1174">
        <f>○推計３!U17</f>
        <v>0</v>
      </c>
      <c r="E21" s="781">
        <f t="shared" si="0"/>
        <v>164738</v>
      </c>
      <c r="F21" s="690"/>
      <c r="G21" s="788"/>
      <c r="H21" s="777" t="s">
        <v>231</v>
      </c>
      <c r="I21" s="791"/>
      <c r="J21" s="1113">
        <f>○推計３!X15</f>
        <v>9900</v>
      </c>
      <c r="K21" s="778">
        <f t="shared" si="1"/>
        <v>9900</v>
      </c>
    </row>
    <row r="22" spans="1:11" ht="15.95" customHeight="1">
      <c r="A22" s="1795" t="s">
        <v>236</v>
      </c>
      <c r="B22" s="1795"/>
      <c r="C22" s="769">
        <f>○推計１!S23</f>
        <v>100397</v>
      </c>
      <c r="D22" s="1175">
        <f>○推計３!U18</f>
        <v>44000</v>
      </c>
      <c r="E22" s="769">
        <f t="shared" si="0"/>
        <v>144397</v>
      </c>
      <c r="F22" s="690"/>
      <c r="G22" s="1795" t="s">
        <v>233</v>
      </c>
      <c r="H22" s="1795"/>
      <c r="I22" s="783"/>
      <c r="J22" s="1111">
        <f>○推計３!X16</f>
        <v>0</v>
      </c>
      <c r="K22" s="769">
        <f t="shared" si="1"/>
        <v>0</v>
      </c>
    </row>
    <row r="23" spans="1:11" ht="15.95" customHeight="1">
      <c r="A23" s="773"/>
      <c r="B23" s="789" t="s">
        <v>535</v>
      </c>
      <c r="C23" s="1178">
        <f>○資料２!F13</f>
        <v>26397</v>
      </c>
      <c r="D23" s="1176">
        <f>○推計３!U20</f>
        <v>0</v>
      </c>
      <c r="E23" s="775">
        <f t="shared" si="0"/>
        <v>26397</v>
      </c>
      <c r="F23" s="690"/>
      <c r="G23" s="782"/>
      <c r="H23" s="774" t="s">
        <v>229</v>
      </c>
      <c r="I23" s="785"/>
      <c r="J23" s="1112">
        <f>○推計３!X17</f>
        <v>0</v>
      </c>
      <c r="K23" s="775">
        <f t="shared" si="1"/>
        <v>0</v>
      </c>
    </row>
    <row r="24" spans="1:11" ht="15.95" customHeight="1">
      <c r="A24" s="773"/>
      <c r="B24" s="789" t="s">
        <v>536</v>
      </c>
      <c r="C24" s="731"/>
      <c r="D24" s="1176">
        <f>○推計３!U21</f>
        <v>0</v>
      </c>
      <c r="E24" s="775">
        <f t="shared" si="0"/>
        <v>0</v>
      </c>
      <c r="F24" s="690"/>
      <c r="G24" s="788"/>
      <c r="H24" s="777" t="s">
        <v>231</v>
      </c>
      <c r="I24" s="791"/>
      <c r="J24" s="1113">
        <f>○推計３!X18</f>
        <v>0</v>
      </c>
      <c r="K24" s="778">
        <f t="shared" si="1"/>
        <v>0</v>
      </c>
    </row>
    <row r="25" spans="1:11" ht="15.95" customHeight="1">
      <c r="A25" s="1789" t="s">
        <v>167</v>
      </c>
      <c r="B25" s="1789"/>
      <c r="C25" s="781">
        <f>○推計１!S28</f>
        <v>19945</v>
      </c>
      <c r="D25" s="1174">
        <f>○推計３!U23</f>
        <v>0</v>
      </c>
      <c r="E25" s="781">
        <f t="shared" si="0"/>
        <v>19945</v>
      </c>
      <c r="F25" s="690"/>
      <c r="G25" s="1789" t="s">
        <v>646</v>
      </c>
      <c r="H25" s="1789"/>
      <c r="I25" s="787"/>
      <c r="J25" s="1110">
        <f>○推計３!X22</f>
        <v>99000</v>
      </c>
      <c r="K25" s="781">
        <f t="shared" si="1"/>
        <v>99000</v>
      </c>
    </row>
    <row r="26" spans="1:11" ht="15.95" customHeight="1">
      <c r="A26" s="1349" t="s">
        <v>55</v>
      </c>
      <c r="B26" s="1792"/>
      <c r="C26" s="769">
        <f>○推計１!S29</f>
        <v>1760490</v>
      </c>
      <c r="D26" s="1175">
        <f>○推計３!U24</f>
        <v>95600</v>
      </c>
      <c r="E26" s="769">
        <f t="shared" si="0"/>
        <v>1856090</v>
      </c>
      <c r="F26" s="690"/>
      <c r="G26" s="1349" t="s">
        <v>55</v>
      </c>
      <c r="H26" s="1792"/>
      <c r="I26" s="769">
        <f>○推計２!V21</f>
        <v>1376478</v>
      </c>
      <c r="J26" s="1111">
        <f>○推計３!X23</f>
        <v>99000</v>
      </c>
      <c r="K26" s="769">
        <f t="shared" si="1"/>
        <v>1475478</v>
      </c>
    </row>
    <row r="27" spans="1:11" ht="21">
      <c r="A27" s="788"/>
      <c r="B27" s="792" t="s">
        <v>539</v>
      </c>
      <c r="C27" s="778">
        <f>○推計１!S30</f>
        <v>941861</v>
      </c>
      <c r="D27" s="791"/>
      <c r="E27" s="778">
        <f t="shared" si="0"/>
        <v>941861</v>
      </c>
      <c r="F27" s="690"/>
      <c r="G27" s="790"/>
      <c r="H27" s="777" t="s">
        <v>256</v>
      </c>
      <c r="I27" s="778">
        <f>○推計２!V22</f>
        <v>876357</v>
      </c>
      <c r="J27" s="791"/>
      <c r="K27" s="778">
        <f t="shared" si="1"/>
        <v>876357</v>
      </c>
    </row>
    <row r="28" spans="1:11" ht="21" customHeight="1">
      <c r="A28" s="797"/>
      <c r="B28" s="797"/>
      <c r="C28" s="794"/>
      <c r="D28" s="794"/>
      <c r="E28" s="794"/>
      <c r="F28" s="690"/>
      <c r="G28" s="793"/>
      <c r="H28" s="793"/>
      <c r="I28" s="794"/>
      <c r="J28" s="795"/>
      <c r="K28" s="795"/>
    </row>
    <row r="29" spans="1:11" ht="22.5" customHeight="1" thickBot="1">
      <c r="A29" s="690"/>
      <c r="B29" s="690"/>
      <c r="C29" s="690"/>
      <c r="D29" s="690"/>
      <c r="E29" s="690"/>
      <c r="F29" s="690"/>
      <c r="G29" s="793"/>
      <c r="H29" s="793"/>
      <c r="I29" s="794"/>
      <c r="J29" s="795"/>
      <c r="K29" s="795"/>
    </row>
    <row r="30" spans="1:11" ht="14.25" customHeight="1" thickBot="1">
      <c r="A30" s="765" t="s">
        <v>757</v>
      </c>
      <c r="K30" s="1019" t="s">
        <v>114</v>
      </c>
    </row>
    <row r="31" spans="1:11" ht="15.95" customHeight="1">
      <c r="A31" s="1" t="s">
        <v>246</v>
      </c>
      <c r="G31" s="1" t="s">
        <v>247</v>
      </c>
      <c r="K31" s="767" t="s">
        <v>71</v>
      </c>
    </row>
    <row r="32" spans="1:11" ht="15.95" customHeight="1">
      <c r="A32" s="1631" t="s">
        <v>248</v>
      </c>
      <c r="B32" s="1631"/>
      <c r="C32" s="396" t="s">
        <v>111</v>
      </c>
      <c r="D32" s="396" t="s">
        <v>113</v>
      </c>
      <c r="E32" s="396" t="s">
        <v>249</v>
      </c>
      <c r="F32" s="690"/>
      <c r="G32" s="1631" t="s">
        <v>248</v>
      </c>
      <c r="H32" s="1631"/>
      <c r="I32" s="768" t="s">
        <v>112</v>
      </c>
      <c r="J32" s="768" t="s">
        <v>113</v>
      </c>
      <c r="K32" s="768" t="s">
        <v>250</v>
      </c>
    </row>
    <row r="33" spans="1:11" ht="15.95" customHeight="1">
      <c r="A33" s="1795" t="s">
        <v>251</v>
      </c>
      <c r="B33" s="1795"/>
      <c r="C33" s="769">
        <f>○推計１!S38</f>
        <v>205830</v>
      </c>
      <c r="D33" s="783"/>
      <c r="E33" s="769">
        <f>SUM(C33:D33)</f>
        <v>205830</v>
      </c>
      <c r="F33" s="690"/>
      <c r="G33" s="1795" t="s">
        <v>185</v>
      </c>
      <c r="H33" s="1795"/>
      <c r="I33" s="769">
        <f>○推計２!V28</f>
        <v>299606</v>
      </c>
      <c r="J33" s="783"/>
      <c r="K33" s="769">
        <f>SUM(I33:J33)</f>
        <v>299606</v>
      </c>
    </row>
    <row r="34" spans="1:11" ht="15.95" customHeight="1">
      <c r="A34" s="1787"/>
      <c r="B34" s="771" t="s">
        <v>130</v>
      </c>
      <c r="C34" s="772">
        <f>○資料１!J5</f>
        <v>24651</v>
      </c>
      <c r="D34" s="1137"/>
      <c r="E34" s="772">
        <f t="shared" ref="E34:E56" si="2">SUM(C34:D34)</f>
        <v>24651</v>
      </c>
      <c r="F34" s="690"/>
      <c r="G34" s="782"/>
      <c r="H34" s="774" t="s">
        <v>543</v>
      </c>
      <c r="I34" s="731"/>
      <c r="J34" s="785"/>
      <c r="K34" s="775">
        <f t="shared" ref="K34:K56" si="3">SUM(I34:J34)</f>
        <v>0</v>
      </c>
    </row>
    <row r="35" spans="1:11" ht="15.95" customHeight="1">
      <c r="A35" s="1787"/>
      <c r="B35" s="774" t="s">
        <v>132</v>
      </c>
      <c r="C35" s="775">
        <f>○資料１!J11</f>
        <v>170490</v>
      </c>
      <c r="D35" s="785"/>
      <c r="E35" s="775">
        <f t="shared" si="2"/>
        <v>170490</v>
      </c>
      <c r="F35" s="690"/>
      <c r="G35" s="788"/>
      <c r="H35" s="796" t="s">
        <v>546</v>
      </c>
      <c r="I35" s="743"/>
      <c r="J35" s="1138"/>
      <c r="K35" s="780">
        <f t="shared" si="3"/>
        <v>0</v>
      </c>
    </row>
    <row r="36" spans="1:11" ht="15.95" customHeight="1">
      <c r="A36" s="1788"/>
      <c r="B36" s="779" t="s">
        <v>507</v>
      </c>
      <c r="C36" s="780">
        <f>C33-C34-C35</f>
        <v>10689</v>
      </c>
      <c r="D36" s="1138"/>
      <c r="E36" s="780">
        <f t="shared" si="2"/>
        <v>10689</v>
      </c>
      <c r="F36" s="690"/>
      <c r="G36" s="1789" t="s">
        <v>189</v>
      </c>
      <c r="H36" s="1789"/>
      <c r="I36" s="781">
        <f>○推計２!V31</f>
        <v>70647</v>
      </c>
      <c r="J36" s="787"/>
      <c r="K36" s="781">
        <f t="shared" si="3"/>
        <v>70647</v>
      </c>
    </row>
    <row r="37" spans="1:11" ht="15.95" customHeight="1">
      <c r="A37" s="1789" t="s">
        <v>252</v>
      </c>
      <c r="B37" s="1789"/>
      <c r="C37" s="781">
        <f>○推計１!S42</f>
        <v>17534</v>
      </c>
      <c r="D37" s="787"/>
      <c r="E37" s="781">
        <f t="shared" si="2"/>
        <v>17534</v>
      </c>
      <c r="F37" s="690"/>
      <c r="G37" s="1795" t="s">
        <v>191</v>
      </c>
      <c r="H37" s="1795"/>
      <c r="I37" s="769">
        <f>○推計２!V32</f>
        <v>149257</v>
      </c>
      <c r="J37" s="783"/>
      <c r="K37" s="769">
        <f t="shared" si="3"/>
        <v>149257</v>
      </c>
    </row>
    <row r="38" spans="1:11" ht="15.95" customHeight="1">
      <c r="A38" s="1789" t="s">
        <v>253</v>
      </c>
      <c r="B38" s="1789"/>
      <c r="C38" s="781">
        <f>○推計１!S43</f>
        <v>23811</v>
      </c>
      <c r="D38" s="787"/>
      <c r="E38" s="781">
        <f t="shared" si="2"/>
        <v>23811</v>
      </c>
      <c r="F38" s="690"/>
      <c r="G38" s="782"/>
      <c r="H38" s="774" t="s">
        <v>549</v>
      </c>
      <c r="I38" s="775">
        <f>○推計２!V33</f>
        <v>149257</v>
      </c>
      <c r="J38" s="785"/>
      <c r="K38" s="775">
        <f t="shared" si="3"/>
        <v>149257</v>
      </c>
    </row>
    <row r="39" spans="1:11" ht="15.95" customHeight="1">
      <c r="A39" s="1789" t="s">
        <v>254</v>
      </c>
      <c r="B39" s="1789"/>
      <c r="C39" s="781">
        <f>○推計１!S44</f>
        <v>159</v>
      </c>
      <c r="D39" s="787"/>
      <c r="E39" s="781">
        <f t="shared" si="2"/>
        <v>159</v>
      </c>
      <c r="F39" s="690"/>
      <c r="G39" s="788"/>
      <c r="H39" s="786" t="s">
        <v>550</v>
      </c>
      <c r="I39" s="778">
        <f>○推計２!V34</f>
        <v>0</v>
      </c>
      <c r="J39" s="791"/>
      <c r="K39" s="778">
        <f t="shared" si="3"/>
        <v>0</v>
      </c>
    </row>
    <row r="40" spans="1:11" ht="15.95" customHeight="1">
      <c r="A40" s="1795" t="s">
        <v>255</v>
      </c>
      <c r="B40" s="1795"/>
      <c r="C40" s="769">
        <f>○推計１!S45</f>
        <v>722473</v>
      </c>
      <c r="D40" s="783"/>
      <c r="E40" s="769">
        <f t="shared" si="2"/>
        <v>722473</v>
      </c>
      <c r="F40" s="690"/>
      <c r="G40" s="1789" t="s">
        <v>197</v>
      </c>
      <c r="H40" s="1789"/>
      <c r="I40" s="781">
        <f>○推計２!V35</f>
        <v>519510</v>
      </c>
      <c r="J40" s="787"/>
      <c r="K40" s="781">
        <f t="shared" si="3"/>
        <v>519510</v>
      </c>
    </row>
    <row r="41" spans="1:11" ht="15.95" customHeight="1">
      <c r="A41" s="1787"/>
      <c r="B41" s="784" t="s">
        <v>525</v>
      </c>
      <c r="C41" s="775">
        <f>○資料２!$H$24</f>
        <v>652934</v>
      </c>
      <c r="D41" s="785"/>
      <c r="E41" s="775">
        <f t="shared" si="2"/>
        <v>652934</v>
      </c>
      <c r="F41" s="690"/>
      <c r="G41" s="1789" t="s">
        <v>198</v>
      </c>
      <c r="H41" s="1789"/>
      <c r="I41" s="781">
        <f>○推計２!V36</f>
        <v>335697</v>
      </c>
      <c r="J41" s="787"/>
      <c r="K41" s="781">
        <f t="shared" si="3"/>
        <v>335697</v>
      </c>
    </row>
    <row r="42" spans="1:11" ht="15.95" customHeight="1">
      <c r="A42" s="1788"/>
      <c r="B42" s="786" t="s">
        <v>526</v>
      </c>
      <c r="C42" s="778">
        <f>C40-C41</f>
        <v>69539</v>
      </c>
      <c r="D42" s="791"/>
      <c r="E42" s="778">
        <f t="shared" si="2"/>
        <v>69539</v>
      </c>
      <c r="F42" s="690"/>
      <c r="G42" s="1789" t="s">
        <v>199</v>
      </c>
      <c r="H42" s="1789"/>
      <c r="I42" s="781">
        <f>○推計２!V37</f>
        <v>20000</v>
      </c>
      <c r="J42" s="787"/>
      <c r="K42" s="781">
        <f t="shared" si="3"/>
        <v>20000</v>
      </c>
    </row>
    <row r="43" spans="1:11" ht="15.95" customHeight="1">
      <c r="A43" s="1789" t="s">
        <v>225</v>
      </c>
      <c r="B43" s="1789"/>
      <c r="C43" s="781">
        <f>○推計１!S48</f>
        <v>44124</v>
      </c>
      <c r="D43" s="1174">
        <f>○推計３!U78</f>
        <v>0</v>
      </c>
      <c r="E43" s="781">
        <f t="shared" si="2"/>
        <v>44124</v>
      </c>
      <c r="F43" s="690"/>
      <c r="G43" s="1789" t="s">
        <v>201</v>
      </c>
      <c r="H43" s="1789"/>
      <c r="I43" s="781">
        <f>○推計２!V38</f>
        <v>302500</v>
      </c>
      <c r="J43" s="787"/>
      <c r="K43" s="781">
        <f t="shared" si="3"/>
        <v>302500</v>
      </c>
    </row>
    <row r="44" spans="1:11" ht="15.95" customHeight="1">
      <c r="A44" s="1789" t="s">
        <v>226</v>
      </c>
      <c r="B44" s="1789"/>
      <c r="C44" s="781">
        <f>○推計１!S49</f>
        <v>23314</v>
      </c>
      <c r="D44" s="1174">
        <f>○推計３!U79</f>
        <v>0</v>
      </c>
      <c r="E44" s="781">
        <f t="shared" si="2"/>
        <v>23314</v>
      </c>
      <c r="F44" s="690"/>
      <c r="G44" s="1789" t="s">
        <v>203</v>
      </c>
      <c r="H44" s="1789"/>
      <c r="I44" s="781">
        <f>○推計２!V39</f>
        <v>658197</v>
      </c>
      <c r="J44" s="787"/>
      <c r="K44" s="781">
        <f t="shared" si="3"/>
        <v>658197</v>
      </c>
    </row>
    <row r="45" spans="1:11" ht="15.95" customHeight="1">
      <c r="A45" s="1795" t="s">
        <v>227</v>
      </c>
      <c r="B45" s="1795"/>
      <c r="C45" s="769">
        <f>○推計１!S50</f>
        <v>261071</v>
      </c>
      <c r="D45" s="1175">
        <f>○推計３!U80</f>
        <v>102600</v>
      </c>
      <c r="E45" s="769">
        <f t="shared" si="2"/>
        <v>363671</v>
      </c>
      <c r="F45" s="690"/>
      <c r="G45" s="1789" t="s">
        <v>205</v>
      </c>
      <c r="H45" s="1789"/>
      <c r="I45" s="781">
        <f>○推計２!V40</f>
        <v>98000</v>
      </c>
      <c r="J45" s="1110">
        <f>○推計３!X78</f>
        <v>0</v>
      </c>
      <c r="K45" s="781">
        <f t="shared" si="3"/>
        <v>98000</v>
      </c>
    </row>
    <row r="46" spans="1:11" ht="15.95" customHeight="1">
      <c r="A46" s="1787"/>
      <c r="B46" s="774" t="s">
        <v>149</v>
      </c>
      <c r="C46" s="731"/>
      <c r="D46" s="1176">
        <f>○推計３!U81</f>
        <v>0</v>
      </c>
      <c r="E46" s="775">
        <f t="shared" si="2"/>
        <v>0</v>
      </c>
      <c r="F46" s="690"/>
      <c r="G46" s="1789" t="s">
        <v>634</v>
      </c>
      <c r="H46" s="1789"/>
      <c r="I46" s="781">
        <f>○推計２!V41</f>
        <v>0</v>
      </c>
      <c r="J46" s="1110">
        <f>○推計３!X79</f>
        <v>0</v>
      </c>
      <c r="K46" s="781">
        <f t="shared" si="3"/>
        <v>0</v>
      </c>
    </row>
    <row r="47" spans="1:11" ht="15.95" customHeight="1">
      <c r="A47" s="1788"/>
      <c r="B47" s="777" t="s">
        <v>151</v>
      </c>
      <c r="C47" s="733"/>
      <c r="D47" s="1177">
        <f>○推計３!U82</f>
        <v>0</v>
      </c>
      <c r="E47" s="778">
        <f t="shared" si="2"/>
        <v>0</v>
      </c>
      <c r="F47" s="690"/>
      <c r="G47" s="1789" t="s">
        <v>209</v>
      </c>
      <c r="H47" s="1789"/>
      <c r="I47" s="781">
        <f>○推計２!V42</f>
        <v>110000</v>
      </c>
      <c r="J47" s="1110">
        <f>○推計３!X80</f>
        <v>0</v>
      </c>
      <c r="K47" s="781">
        <f t="shared" si="3"/>
        <v>110000</v>
      </c>
    </row>
    <row r="48" spans="1:11" ht="15.95" customHeight="1">
      <c r="A48" s="1789" t="s">
        <v>230</v>
      </c>
      <c r="B48" s="1789"/>
      <c r="C48" s="781">
        <f>○推計１!S53</f>
        <v>38690</v>
      </c>
      <c r="D48" s="1174">
        <f>○推計３!U83</f>
        <v>0</v>
      </c>
      <c r="E48" s="781">
        <f t="shared" si="2"/>
        <v>38690</v>
      </c>
      <c r="F48" s="690"/>
      <c r="G48" s="1795" t="s">
        <v>228</v>
      </c>
      <c r="H48" s="1795"/>
      <c r="I48" s="783"/>
      <c r="J48" s="1111">
        <f>○推計３!X81</f>
        <v>299900</v>
      </c>
      <c r="K48" s="769">
        <f t="shared" si="3"/>
        <v>299900</v>
      </c>
    </row>
    <row r="49" spans="1:11" ht="15.95" customHeight="1">
      <c r="A49" s="1789" t="s">
        <v>232</v>
      </c>
      <c r="B49" s="1789"/>
      <c r="C49" s="781">
        <f>○推計１!S54</f>
        <v>95066</v>
      </c>
      <c r="D49" s="1174">
        <f>○推計３!U84</f>
        <v>0</v>
      </c>
      <c r="E49" s="781">
        <f t="shared" si="2"/>
        <v>95066</v>
      </c>
      <c r="F49" s="690"/>
      <c r="G49" s="782"/>
      <c r="H49" s="774" t="s">
        <v>229</v>
      </c>
      <c r="I49" s="785"/>
      <c r="J49" s="1112">
        <f>○推計３!X82</f>
        <v>207500</v>
      </c>
      <c r="K49" s="775">
        <f t="shared" si="3"/>
        <v>207500</v>
      </c>
    </row>
    <row r="50" spans="1:11" ht="15.95" customHeight="1">
      <c r="A50" s="1789" t="s">
        <v>235</v>
      </c>
      <c r="B50" s="1789"/>
      <c r="C50" s="781">
        <f>○推計１!S55</f>
        <v>164738</v>
      </c>
      <c r="D50" s="1174">
        <f>○推計３!U85</f>
        <v>0</v>
      </c>
      <c r="E50" s="781">
        <f t="shared" si="2"/>
        <v>164738</v>
      </c>
      <c r="F50" s="690"/>
      <c r="G50" s="788"/>
      <c r="H50" s="777" t="s">
        <v>231</v>
      </c>
      <c r="I50" s="791"/>
      <c r="J50" s="1113">
        <f>○推計３!X83</f>
        <v>92400</v>
      </c>
      <c r="K50" s="778">
        <f t="shared" si="3"/>
        <v>92400</v>
      </c>
    </row>
    <row r="51" spans="1:11" ht="15.95" customHeight="1">
      <c r="A51" s="1795" t="s">
        <v>236</v>
      </c>
      <c r="B51" s="1795"/>
      <c r="C51" s="769">
        <f>○推計１!S56</f>
        <v>100397</v>
      </c>
      <c r="D51" s="1175">
        <f>○推計３!U86</f>
        <v>116300</v>
      </c>
      <c r="E51" s="769">
        <f t="shared" si="2"/>
        <v>216697</v>
      </c>
      <c r="F51" s="690"/>
      <c r="G51" s="1795" t="s">
        <v>233</v>
      </c>
      <c r="H51" s="1795"/>
      <c r="I51" s="783"/>
      <c r="J51" s="1111">
        <f>○推計３!X84</f>
        <v>0</v>
      </c>
      <c r="K51" s="769">
        <f t="shared" si="3"/>
        <v>0</v>
      </c>
    </row>
    <row r="52" spans="1:11" ht="15.95" customHeight="1">
      <c r="A52" s="773"/>
      <c r="B52" s="789" t="s">
        <v>535</v>
      </c>
      <c r="C52" s="1178">
        <v>26397</v>
      </c>
      <c r="D52" s="1176">
        <f>○推計３!U88</f>
        <v>0</v>
      </c>
      <c r="E52" s="775">
        <f t="shared" si="2"/>
        <v>26397</v>
      </c>
      <c r="F52" s="690"/>
      <c r="G52" s="782"/>
      <c r="H52" s="774" t="s">
        <v>229</v>
      </c>
      <c r="I52" s="785"/>
      <c r="J52" s="1112">
        <f>○推計３!X85</f>
        <v>0</v>
      </c>
      <c r="K52" s="775">
        <f t="shared" si="3"/>
        <v>0</v>
      </c>
    </row>
    <row r="53" spans="1:11" ht="15.95" customHeight="1">
      <c r="A53" s="773"/>
      <c r="B53" s="789" t="s">
        <v>536</v>
      </c>
      <c r="C53" s="731"/>
      <c r="D53" s="1176">
        <f>○推計３!U89</f>
        <v>0</v>
      </c>
      <c r="E53" s="775">
        <f t="shared" si="2"/>
        <v>0</v>
      </c>
      <c r="F53" s="690"/>
      <c r="G53" s="788"/>
      <c r="H53" s="777" t="s">
        <v>231</v>
      </c>
      <c r="I53" s="791"/>
      <c r="J53" s="1113">
        <f>○推計３!X86</f>
        <v>0</v>
      </c>
      <c r="K53" s="778">
        <f t="shared" si="3"/>
        <v>0</v>
      </c>
    </row>
    <row r="54" spans="1:11" ht="15.95" customHeight="1">
      <c r="A54" s="1789" t="s">
        <v>167</v>
      </c>
      <c r="B54" s="1789"/>
      <c r="C54" s="781">
        <f>○推計１!S61</f>
        <v>19945</v>
      </c>
      <c r="D54" s="1174">
        <f>○推計３!U91</f>
        <v>0</v>
      </c>
      <c r="E54" s="781">
        <f t="shared" si="2"/>
        <v>19945</v>
      </c>
      <c r="F54" s="690"/>
      <c r="G54" s="1789" t="s">
        <v>646</v>
      </c>
      <c r="H54" s="1789"/>
      <c r="I54" s="787"/>
      <c r="J54" s="1110">
        <f>○推計３!X90</f>
        <v>299900</v>
      </c>
      <c r="K54" s="781">
        <f t="shared" si="3"/>
        <v>299900</v>
      </c>
    </row>
    <row r="55" spans="1:11" ht="15.95" customHeight="1">
      <c r="A55" s="1349" t="s">
        <v>55</v>
      </c>
      <c r="B55" s="1792"/>
      <c r="C55" s="769">
        <f>○推計１!S62</f>
        <v>1717152</v>
      </c>
      <c r="D55" s="1175">
        <f>○推計３!U92</f>
        <v>218900</v>
      </c>
      <c r="E55" s="769">
        <f t="shared" si="2"/>
        <v>1936052</v>
      </c>
      <c r="F55" s="690"/>
      <c r="G55" s="1349" t="s">
        <v>55</v>
      </c>
      <c r="H55" s="1792"/>
      <c r="I55" s="769">
        <f>○推計２!V43</f>
        <v>1385707</v>
      </c>
      <c r="J55" s="1111">
        <f>○推計３!X91</f>
        <v>299900</v>
      </c>
      <c r="K55" s="769">
        <f t="shared" si="3"/>
        <v>1685607</v>
      </c>
    </row>
    <row r="56" spans="1:11" ht="21">
      <c r="A56" s="788"/>
      <c r="B56" s="792" t="s">
        <v>539</v>
      </c>
      <c r="C56" s="778">
        <f>○推計１!S63</f>
        <v>913181</v>
      </c>
      <c r="D56" s="791"/>
      <c r="E56" s="778">
        <f t="shared" si="2"/>
        <v>913181</v>
      </c>
      <c r="F56" s="690"/>
      <c r="G56" s="790"/>
      <c r="H56" s="777" t="s">
        <v>256</v>
      </c>
      <c r="I56" s="778">
        <f>○推計２!V44</f>
        <v>798442</v>
      </c>
      <c r="J56" s="733"/>
      <c r="K56" s="778">
        <f t="shared" si="3"/>
        <v>798442</v>
      </c>
    </row>
    <row r="57" spans="1:11" ht="21" customHeight="1">
      <c r="A57" s="797"/>
      <c r="B57" s="797"/>
      <c r="C57" s="798"/>
      <c r="D57" s="798"/>
      <c r="E57" s="798"/>
      <c r="F57" s="690"/>
      <c r="G57" s="793"/>
      <c r="H57" s="793"/>
      <c r="I57" s="795"/>
      <c r="J57" s="795"/>
      <c r="K57" s="795"/>
    </row>
    <row r="58" spans="1:11" ht="22.5" customHeight="1" thickBot="1">
      <c r="A58" s="690"/>
      <c r="B58" s="690"/>
      <c r="C58" s="690"/>
      <c r="D58" s="690"/>
      <c r="E58" s="690"/>
      <c r="F58" s="690"/>
      <c r="G58" s="793"/>
      <c r="H58" s="793"/>
      <c r="I58" s="795"/>
      <c r="J58" s="795"/>
      <c r="K58" s="795"/>
    </row>
    <row r="59" spans="1:11" ht="14.25" customHeight="1" thickBot="1">
      <c r="A59" s="765" t="s">
        <v>758</v>
      </c>
      <c r="K59" s="1019" t="s">
        <v>114</v>
      </c>
    </row>
    <row r="60" spans="1:11" ht="24.75" customHeight="1">
      <c r="A60" s="1" t="s">
        <v>246</v>
      </c>
      <c r="G60" s="1" t="s">
        <v>247</v>
      </c>
      <c r="K60" s="767" t="s">
        <v>71</v>
      </c>
    </row>
    <row r="61" spans="1:11" ht="22.5" customHeight="1">
      <c r="A61" s="1631" t="s">
        <v>248</v>
      </c>
      <c r="B61" s="1631"/>
      <c r="C61" s="396" t="s">
        <v>111</v>
      </c>
      <c r="D61" s="396" t="s">
        <v>113</v>
      </c>
      <c r="E61" s="396" t="s">
        <v>249</v>
      </c>
      <c r="F61" s="690"/>
      <c r="G61" s="1631" t="s">
        <v>248</v>
      </c>
      <c r="H61" s="1631"/>
      <c r="I61" s="768" t="s">
        <v>112</v>
      </c>
      <c r="J61" s="768" t="s">
        <v>113</v>
      </c>
      <c r="K61" s="768" t="s">
        <v>250</v>
      </c>
    </row>
    <row r="62" spans="1:11" ht="15.95" customHeight="1">
      <c r="A62" s="1795" t="s">
        <v>251</v>
      </c>
      <c r="B62" s="1795"/>
      <c r="C62" s="769">
        <f>○推計１!S71</f>
        <v>199861</v>
      </c>
      <c r="D62" s="783"/>
      <c r="E62" s="769">
        <f>SUM(C62:D62)</f>
        <v>199861</v>
      </c>
      <c r="F62" s="690"/>
      <c r="G62" s="1795" t="s">
        <v>185</v>
      </c>
      <c r="H62" s="1795"/>
      <c r="I62" s="769">
        <f>○推計２!V50</f>
        <v>301617</v>
      </c>
      <c r="J62" s="783"/>
      <c r="K62" s="769">
        <f>SUM(I62:J62)</f>
        <v>301617</v>
      </c>
    </row>
    <row r="63" spans="1:11" ht="15.95" customHeight="1">
      <c r="A63" s="1787"/>
      <c r="B63" s="771" t="s">
        <v>130</v>
      </c>
      <c r="C63" s="772">
        <f>○資料１!L5</f>
        <v>24651</v>
      </c>
      <c r="D63" s="1137"/>
      <c r="E63" s="772">
        <f t="shared" ref="E63:E85" si="4">SUM(C63:D63)</f>
        <v>24651</v>
      </c>
      <c r="F63" s="690"/>
      <c r="G63" s="782"/>
      <c r="H63" s="774" t="s">
        <v>543</v>
      </c>
      <c r="I63" s="1136"/>
      <c r="J63" s="1137"/>
      <c r="K63" s="772">
        <f t="shared" ref="K63:K85" si="5">SUM(I63:J63)</f>
        <v>0</v>
      </c>
    </row>
    <row r="64" spans="1:11" ht="15.95" customHeight="1">
      <c r="A64" s="1787"/>
      <c r="B64" s="774" t="s">
        <v>132</v>
      </c>
      <c r="C64" s="775">
        <f>○資料１!L11</f>
        <v>165484</v>
      </c>
      <c r="D64" s="785"/>
      <c r="E64" s="775">
        <f t="shared" si="4"/>
        <v>165484</v>
      </c>
      <c r="F64" s="690"/>
      <c r="G64" s="788"/>
      <c r="H64" s="796" t="s">
        <v>546</v>
      </c>
      <c r="I64" s="733"/>
      <c r="J64" s="791"/>
      <c r="K64" s="778">
        <f>SUM(I64:J64)</f>
        <v>0</v>
      </c>
    </row>
    <row r="65" spans="1:11" ht="15.95" customHeight="1">
      <c r="A65" s="1788"/>
      <c r="B65" s="779" t="s">
        <v>507</v>
      </c>
      <c r="C65" s="780">
        <f>C62-C63-C64</f>
        <v>9726</v>
      </c>
      <c r="D65" s="1138"/>
      <c r="E65" s="780">
        <f t="shared" si="4"/>
        <v>9726</v>
      </c>
      <c r="F65" s="690"/>
      <c r="G65" s="1789" t="s">
        <v>189</v>
      </c>
      <c r="H65" s="1789"/>
      <c r="I65" s="781">
        <f>○推計２!V53</f>
        <v>74263</v>
      </c>
      <c r="J65" s="787"/>
      <c r="K65" s="781">
        <f t="shared" si="5"/>
        <v>74263</v>
      </c>
    </row>
    <row r="66" spans="1:11" ht="15.95" customHeight="1">
      <c r="A66" s="1789" t="s">
        <v>252</v>
      </c>
      <c r="B66" s="1789"/>
      <c r="C66" s="781">
        <f>○推計１!S75</f>
        <v>17534</v>
      </c>
      <c r="D66" s="787"/>
      <c r="E66" s="781">
        <f t="shared" si="4"/>
        <v>17534</v>
      </c>
      <c r="F66" s="690"/>
      <c r="G66" s="1795" t="s">
        <v>191</v>
      </c>
      <c r="H66" s="1795"/>
      <c r="I66" s="769">
        <f>○推計２!V54</f>
        <v>150963</v>
      </c>
      <c r="J66" s="783"/>
      <c r="K66" s="769">
        <f t="shared" si="5"/>
        <v>150963</v>
      </c>
    </row>
    <row r="67" spans="1:11" ht="15.95" customHeight="1">
      <c r="A67" s="1789" t="s">
        <v>253</v>
      </c>
      <c r="B67" s="1789"/>
      <c r="C67" s="781">
        <f>○推計１!S76</f>
        <v>23811</v>
      </c>
      <c r="D67" s="787"/>
      <c r="E67" s="781">
        <f t="shared" si="4"/>
        <v>23811</v>
      </c>
      <c r="F67" s="690"/>
      <c r="G67" s="782"/>
      <c r="H67" s="774" t="s">
        <v>549</v>
      </c>
      <c r="I67" s="775">
        <f>○推計２!V55</f>
        <v>150963</v>
      </c>
      <c r="J67" s="785"/>
      <c r="K67" s="775">
        <f t="shared" si="5"/>
        <v>150963</v>
      </c>
    </row>
    <row r="68" spans="1:11" ht="15.95" customHeight="1">
      <c r="A68" s="1789" t="s">
        <v>254</v>
      </c>
      <c r="B68" s="1789"/>
      <c r="C68" s="781">
        <f>○推計１!S77</f>
        <v>159</v>
      </c>
      <c r="D68" s="787"/>
      <c r="E68" s="781">
        <f t="shared" si="4"/>
        <v>159</v>
      </c>
      <c r="F68" s="690"/>
      <c r="G68" s="788"/>
      <c r="H68" s="786" t="s">
        <v>550</v>
      </c>
      <c r="I68" s="778">
        <f>○推計２!V56</f>
        <v>0</v>
      </c>
      <c r="J68" s="791"/>
      <c r="K68" s="778">
        <f t="shared" si="5"/>
        <v>0</v>
      </c>
    </row>
    <row r="69" spans="1:11" ht="15.95" customHeight="1">
      <c r="A69" s="1795" t="s">
        <v>255</v>
      </c>
      <c r="B69" s="1795"/>
      <c r="C69" s="769">
        <f>○推計１!S78</f>
        <v>710913</v>
      </c>
      <c r="D69" s="783"/>
      <c r="E69" s="769">
        <f t="shared" si="4"/>
        <v>710913</v>
      </c>
      <c r="F69" s="690"/>
      <c r="G69" s="1789" t="s">
        <v>197</v>
      </c>
      <c r="H69" s="1789"/>
      <c r="I69" s="781">
        <f>○推計２!V57</f>
        <v>526843</v>
      </c>
      <c r="J69" s="787"/>
      <c r="K69" s="781">
        <f t="shared" si="5"/>
        <v>526843</v>
      </c>
    </row>
    <row r="70" spans="1:11" ht="15.95" customHeight="1">
      <c r="A70" s="1787"/>
      <c r="B70" s="784" t="s">
        <v>525</v>
      </c>
      <c r="C70" s="775">
        <f>○資料２!$J$24</f>
        <v>656860</v>
      </c>
      <c r="D70" s="785"/>
      <c r="E70" s="775">
        <f t="shared" si="4"/>
        <v>656860</v>
      </c>
      <c r="F70" s="690"/>
      <c r="G70" s="1789" t="s">
        <v>198</v>
      </c>
      <c r="H70" s="1789"/>
      <c r="I70" s="781">
        <f>○推計２!V58</f>
        <v>343053</v>
      </c>
      <c r="J70" s="787"/>
      <c r="K70" s="781">
        <f t="shared" si="5"/>
        <v>343053</v>
      </c>
    </row>
    <row r="71" spans="1:11" ht="15.95" customHeight="1">
      <c r="A71" s="1788"/>
      <c r="B71" s="786" t="s">
        <v>526</v>
      </c>
      <c r="C71" s="778">
        <f>C69-C70</f>
        <v>54053</v>
      </c>
      <c r="D71" s="791"/>
      <c r="E71" s="778">
        <f t="shared" si="4"/>
        <v>54053</v>
      </c>
      <c r="F71" s="690"/>
      <c r="G71" s="1789" t="s">
        <v>199</v>
      </c>
      <c r="H71" s="1789"/>
      <c r="I71" s="781">
        <f>○推計２!V59</f>
        <v>20000</v>
      </c>
      <c r="J71" s="787"/>
      <c r="K71" s="781">
        <f t="shared" si="5"/>
        <v>20000</v>
      </c>
    </row>
    <row r="72" spans="1:11" ht="15.95" customHeight="1">
      <c r="A72" s="1789" t="s">
        <v>225</v>
      </c>
      <c r="B72" s="1789"/>
      <c r="C72" s="781">
        <f>○推計１!S81</f>
        <v>44124</v>
      </c>
      <c r="D72" s="1174">
        <f>○推計３!U149</f>
        <v>0</v>
      </c>
      <c r="E72" s="781">
        <f t="shared" si="4"/>
        <v>44124</v>
      </c>
      <c r="F72" s="690"/>
      <c r="G72" s="1789" t="s">
        <v>201</v>
      </c>
      <c r="H72" s="1789"/>
      <c r="I72" s="781">
        <f>○推計２!V60</f>
        <v>282500</v>
      </c>
      <c r="J72" s="787"/>
      <c r="K72" s="781">
        <f t="shared" si="5"/>
        <v>282500</v>
      </c>
    </row>
    <row r="73" spans="1:11" ht="15.95" customHeight="1">
      <c r="A73" s="1789" t="s">
        <v>226</v>
      </c>
      <c r="B73" s="1789"/>
      <c r="C73" s="781">
        <f>○推計１!S82</f>
        <v>23314</v>
      </c>
      <c r="D73" s="1174">
        <f>○推計３!U150</f>
        <v>0</v>
      </c>
      <c r="E73" s="781">
        <f t="shared" si="4"/>
        <v>23314</v>
      </c>
      <c r="F73" s="690"/>
      <c r="G73" s="1789" t="s">
        <v>203</v>
      </c>
      <c r="H73" s="1789"/>
      <c r="I73" s="781">
        <f>○推計２!V61</f>
        <v>645553</v>
      </c>
      <c r="J73" s="787"/>
      <c r="K73" s="781">
        <f t="shared" si="5"/>
        <v>645553</v>
      </c>
    </row>
    <row r="74" spans="1:11" ht="15.95" customHeight="1">
      <c r="A74" s="1795" t="s">
        <v>227</v>
      </c>
      <c r="B74" s="1795"/>
      <c r="C74" s="769">
        <f>○推計１!S83</f>
        <v>261071</v>
      </c>
      <c r="D74" s="1175">
        <f>○推計３!U151</f>
        <v>270400</v>
      </c>
      <c r="E74" s="769">
        <f t="shared" si="4"/>
        <v>531471</v>
      </c>
      <c r="F74" s="690"/>
      <c r="G74" s="1789" t="s">
        <v>205</v>
      </c>
      <c r="H74" s="1789"/>
      <c r="I74" s="781">
        <f>○推計２!V62</f>
        <v>98000</v>
      </c>
      <c r="J74" s="1110">
        <f>○推計３!X149</f>
        <v>0</v>
      </c>
      <c r="K74" s="781">
        <f t="shared" si="5"/>
        <v>98000</v>
      </c>
    </row>
    <row r="75" spans="1:11" ht="15.95" customHeight="1">
      <c r="A75" s="1787"/>
      <c r="B75" s="774" t="s">
        <v>149</v>
      </c>
      <c r="C75" s="731"/>
      <c r="D75" s="1176">
        <f>○推計３!U152</f>
        <v>0</v>
      </c>
      <c r="E75" s="775">
        <f t="shared" si="4"/>
        <v>0</v>
      </c>
      <c r="F75" s="690"/>
      <c r="G75" s="1789" t="s">
        <v>634</v>
      </c>
      <c r="H75" s="1789"/>
      <c r="I75" s="781">
        <f>○推計２!V63</f>
        <v>0</v>
      </c>
      <c r="J75" s="1110">
        <f>○推計３!X150</f>
        <v>0</v>
      </c>
      <c r="K75" s="781">
        <f t="shared" si="5"/>
        <v>0</v>
      </c>
    </row>
    <row r="76" spans="1:11" ht="15.95" customHeight="1">
      <c r="A76" s="1788"/>
      <c r="B76" s="777" t="s">
        <v>151</v>
      </c>
      <c r="C76" s="733"/>
      <c r="D76" s="1177">
        <f>○推計３!U153</f>
        <v>0</v>
      </c>
      <c r="E76" s="778">
        <f t="shared" si="4"/>
        <v>0</v>
      </c>
      <c r="F76" s="690"/>
      <c r="G76" s="1789" t="s">
        <v>209</v>
      </c>
      <c r="H76" s="1789"/>
      <c r="I76" s="781">
        <f>○推計２!V64</f>
        <v>110000</v>
      </c>
      <c r="J76" s="1110">
        <f>○推計３!X151</f>
        <v>0</v>
      </c>
      <c r="K76" s="781">
        <f t="shared" si="5"/>
        <v>110000</v>
      </c>
    </row>
    <row r="77" spans="1:11" ht="15.95" customHeight="1">
      <c r="A77" s="1789" t="s">
        <v>230</v>
      </c>
      <c r="B77" s="1789"/>
      <c r="C77" s="781">
        <f>○推計１!S86</f>
        <v>38690</v>
      </c>
      <c r="D77" s="1174">
        <f>○推計３!U154</f>
        <v>0</v>
      </c>
      <c r="E77" s="781">
        <f t="shared" si="4"/>
        <v>38690</v>
      </c>
      <c r="F77" s="690"/>
      <c r="G77" s="1795" t="s">
        <v>228</v>
      </c>
      <c r="H77" s="1795"/>
      <c r="I77" s="783"/>
      <c r="J77" s="1111">
        <f>○推計３!X152</f>
        <v>562000</v>
      </c>
      <c r="K77" s="769">
        <f t="shared" si="5"/>
        <v>562000</v>
      </c>
    </row>
    <row r="78" spans="1:11" ht="15.95" customHeight="1">
      <c r="A78" s="1789" t="s">
        <v>232</v>
      </c>
      <c r="B78" s="1789"/>
      <c r="C78" s="781">
        <f>○推計１!S87</f>
        <v>95066</v>
      </c>
      <c r="D78" s="1174">
        <f>○推計３!U155</f>
        <v>0</v>
      </c>
      <c r="E78" s="781">
        <f t="shared" si="4"/>
        <v>95066</v>
      </c>
      <c r="F78" s="690"/>
      <c r="G78" s="782"/>
      <c r="H78" s="774" t="s">
        <v>229</v>
      </c>
      <c r="I78" s="785"/>
      <c r="J78" s="1112">
        <f>○推計３!X153</f>
        <v>528500</v>
      </c>
      <c r="K78" s="775">
        <f t="shared" si="5"/>
        <v>528500</v>
      </c>
    </row>
    <row r="79" spans="1:11" ht="15.95" customHeight="1">
      <c r="A79" s="1789" t="s">
        <v>235</v>
      </c>
      <c r="B79" s="1789"/>
      <c r="C79" s="781">
        <f>○推計１!S88</f>
        <v>164738</v>
      </c>
      <c r="D79" s="1174">
        <f>○推計３!U156</f>
        <v>0</v>
      </c>
      <c r="E79" s="781">
        <f t="shared" si="4"/>
        <v>164738</v>
      </c>
      <c r="F79" s="690"/>
      <c r="G79" s="788"/>
      <c r="H79" s="777" t="s">
        <v>231</v>
      </c>
      <c r="I79" s="791"/>
      <c r="J79" s="1113">
        <f>○推計３!X154</f>
        <v>33500</v>
      </c>
      <c r="K79" s="778">
        <f t="shared" si="5"/>
        <v>33500</v>
      </c>
    </row>
    <row r="80" spans="1:11" ht="15.95" customHeight="1">
      <c r="A80" s="1795" t="s">
        <v>236</v>
      </c>
      <c r="B80" s="1795"/>
      <c r="C80" s="769">
        <f>○推計１!S89</f>
        <v>100397</v>
      </c>
      <c r="D80" s="1175">
        <f>○推計３!U157</f>
        <v>201500</v>
      </c>
      <c r="E80" s="769">
        <f t="shared" si="4"/>
        <v>301897</v>
      </c>
      <c r="F80" s="690"/>
      <c r="G80" s="1795" t="s">
        <v>233</v>
      </c>
      <c r="H80" s="1795"/>
      <c r="I80" s="783"/>
      <c r="J80" s="1111">
        <f>○推計３!X155</f>
        <v>0</v>
      </c>
      <c r="K80" s="769">
        <f t="shared" si="5"/>
        <v>0</v>
      </c>
    </row>
    <row r="81" spans="1:11" ht="15.95" customHeight="1">
      <c r="A81" s="773"/>
      <c r="B81" s="789" t="s">
        <v>535</v>
      </c>
      <c r="C81" s="1178">
        <v>26397</v>
      </c>
      <c r="D81" s="1176">
        <f>○推計３!U159</f>
        <v>0</v>
      </c>
      <c r="E81" s="775">
        <f t="shared" si="4"/>
        <v>26397</v>
      </c>
      <c r="F81" s="690"/>
      <c r="G81" s="782"/>
      <c r="H81" s="774" t="s">
        <v>229</v>
      </c>
      <c r="I81" s="785"/>
      <c r="J81" s="1112">
        <f>○推計３!X156</f>
        <v>0</v>
      </c>
      <c r="K81" s="775">
        <f t="shared" si="5"/>
        <v>0</v>
      </c>
    </row>
    <row r="82" spans="1:11" ht="15.95" customHeight="1">
      <c r="A82" s="773"/>
      <c r="B82" s="789" t="s">
        <v>536</v>
      </c>
      <c r="C82" s="731"/>
      <c r="D82" s="1176">
        <f>○推計３!U160</f>
        <v>0</v>
      </c>
      <c r="E82" s="775">
        <f t="shared" si="4"/>
        <v>0</v>
      </c>
      <c r="F82" s="690"/>
      <c r="G82" s="788"/>
      <c r="H82" s="777" t="s">
        <v>231</v>
      </c>
      <c r="I82" s="791"/>
      <c r="J82" s="1113">
        <f>○推計３!X157</f>
        <v>0</v>
      </c>
      <c r="K82" s="778">
        <f t="shared" si="5"/>
        <v>0</v>
      </c>
    </row>
    <row r="83" spans="1:11" ht="15.95" customHeight="1">
      <c r="A83" s="1789" t="s">
        <v>167</v>
      </c>
      <c r="B83" s="1789"/>
      <c r="C83" s="781">
        <f>○推計１!S94</f>
        <v>19945</v>
      </c>
      <c r="D83" s="1174">
        <f>○推計３!U162</f>
        <v>0</v>
      </c>
      <c r="E83" s="781">
        <f t="shared" si="4"/>
        <v>19945</v>
      </c>
      <c r="F83" s="690"/>
      <c r="G83" s="1789" t="s">
        <v>646</v>
      </c>
      <c r="H83" s="1789"/>
      <c r="I83" s="787"/>
      <c r="J83" s="1110">
        <f>○推計３!X161</f>
        <v>562000</v>
      </c>
      <c r="K83" s="781">
        <f t="shared" si="5"/>
        <v>562000</v>
      </c>
    </row>
    <row r="84" spans="1:11" ht="15.95" customHeight="1">
      <c r="A84" s="1349" t="s">
        <v>55</v>
      </c>
      <c r="B84" s="1792"/>
      <c r="C84" s="769">
        <f>○推計１!S95</f>
        <v>1699623</v>
      </c>
      <c r="D84" s="1175">
        <f>○推計３!U163</f>
        <v>471900</v>
      </c>
      <c r="E84" s="769">
        <f t="shared" si="4"/>
        <v>2171523</v>
      </c>
      <c r="F84" s="690"/>
      <c r="G84" s="1349" t="s">
        <v>55</v>
      </c>
      <c r="H84" s="1792"/>
      <c r="I84" s="769">
        <f>○推計２!V65</f>
        <v>1380396</v>
      </c>
      <c r="J84" s="1111">
        <f>○推計３!X162</f>
        <v>562000</v>
      </c>
      <c r="K84" s="769">
        <f t="shared" si="5"/>
        <v>1942396</v>
      </c>
    </row>
    <row r="85" spans="1:11" ht="21">
      <c r="A85" s="788"/>
      <c r="B85" s="792" t="s">
        <v>539</v>
      </c>
      <c r="C85" s="778">
        <f>○推計１!S96</f>
        <v>893538</v>
      </c>
      <c r="D85" s="791"/>
      <c r="E85" s="778">
        <f t="shared" si="4"/>
        <v>893538</v>
      </c>
      <c r="F85" s="690"/>
      <c r="G85" s="790"/>
      <c r="H85" s="777" t="s">
        <v>256</v>
      </c>
      <c r="I85" s="778">
        <f>○推計２!V66</f>
        <v>801614</v>
      </c>
      <c r="J85" s="791"/>
      <c r="K85" s="778">
        <f t="shared" si="5"/>
        <v>801614</v>
      </c>
    </row>
    <row r="86" spans="1:11" ht="21" customHeight="1">
      <c r="A86" s="797"/>
      <c r="B86" s="797"/>
      <c r="C86" s="798"/>
      <c r="D86" s="798"/>
      <c r="E86" s="798"/>
      <c r="F86" s="690"/>
      <c r="G86" s="793"/>
      <c r="H86" s="793"/>
      <c r="I86" s="795"/>
      <c r="J86" s="795"/>
      <c r="K86" s="795"/>
    </row>
    <row r="87" spans="1:11" ht="22.5" customHeight="1" thickBot="1">
      <c r="A87" s="690"/>
      <c r="B87" s="690"/>
      <c r="C87" s="690"/>
      <c r="D87" s="690"/>
      <c r="E87" s="690"/>
      <c r="F87" s="690"/>
      <c r="G87" s="793"/>
      <c r="H87" s="793"/>
      <c r="I87" s="795"/>
      <c r="J87" s="795"/>
      <c r="K87" s="795"/>
    </row>
    <row r="88" spans="1:11" ht="14.25" customHeight="1" thickBot="1">
      <c r="A88" s="765" t="s">
        <v>759</v>
      </c>
      <c r="K88" s="1019" t="s">
        <v>114</v>
      </c>
    </row>
    <row r="89" spans="1:11" ht="24.75" customHeight="1">
      <c r="A89" s="1" t="s">
        <v>246</v>
      </c>
      <c r="G89" s="1" t="s">
        <v>247</v>
      </c>
      <c r="K89" s="767" t="s">
        <v>71</v>
      </c>
    </row>
    <row r="90" spans="1:11" ht="22.5" customHeight="1">
      <c r="A90" s="1631" t="s">
        <v>248</v>
      </c>
      <c r="B90" s="1631"/>
      <c r="C90" s="396" t="s">
        <v>111</v>
      </c>
      <c r="D90" s="396" t="s">
        <v>113</v>
      </c>
      <c r="E90" s="396" t="s">
        <v>249</v>
      </c>
      <c r="F90" s="690"/>
      <c r="G90" s="1631" t="s">
        <v>248</v>
      </c>
      <c r="H90" s="1631"/>
      <c r="I90" s="768" t="s">
        <v>112</v>
      </c>
      <c r="J90" s="768" t="s">
        <v>113</v>
      </c>
      <c r="K90" s="768" t="s">
        <v>250</v>
      </c>
    </row>
    <row r="91" spans="1:11" ht="15.95" customHeight="1">
      <c r="A91" s="1795" t="s">
        <v>251</v>
      </c>
      <c r="B91" s="1795"/>
      <c r="C91" s="769">
        <f>○推計１!S104</f>
        <v>194065</v>
      </c>
      <c r="D91" s="783"/>
      <c r="E91" s="769">
        <f>SUM(C91:D91)</f>
        <v>194065</v>
      </c>
      <c r="F91" s="690"/>
      <c r="G91" s="1795" t="s">
        <v>185</v>
      </c>
      <c r="H91" s="1795"/>
      <c r="I91" s="769">
        <f>○推計２!V72</f>
        <v>303642</v>
      </c>
      <c r="J91" s="783"/>
      <c r="K91" s="769">
        <f>SUM(I91:J91)</f>
        <v>303642</v>
      </c>
    </row>
    <row r="92" spans="1:11" ht="15.95" customHeight="1">
      <c r="A92" s="1787"/>
      <c r="B92" s="771" t="s">
        <v>130</v>
      </c>
      <c r="C92" s="772">
        <f>○資料１!N5</f>
        <v>24651</v>
      </c>
      <c r="D92" s="1137"/>
      <c r="E92" s="772">
        <f t="shared" ref="E92:E114" si="6">SUM(C92:D92)</f>
        <v>24651</v>
      </c>
      <c r="F92" s="690"/>
      <c r="G92" s="782"/>
      <c r="H92" s="774" t="s">
        <v>543</v>
      </c>
      <c r="I92" s="1136"/>
      <c r="J92" s="1137"/>
      <c r="K92" s="772">
        <f>SUM(I92:J92)</f>
        <v>0</v>
      </c>
    </row>
    <row r="93" spans="1:11" ht="15.95" customHeight="1">
      <c r="A93" s="1787"/>
      <c r="B93" s="774" t="s">
        <v>132</v>
      </c>
      <c r="C93" s="775">
        <f>○資料１!N11</f>
        <v>160648</v>
      </c>
      <c r="D93" s="785"/>
      <c r="E93" s="775">
        <f t="shared" si="6"/>
        <v>160648</v>
      </c>
      <c r="F93" s="690"/>
      <c r="G93" s="788"/>
      <c r="H93" s="796" t="s">
        <v>546</v>
      </c>
      <c r="I93" s="733"/>
      <c r="J93" s="791"/>
      <c r="K93" s="778">
        <f>SUM(I93:J93)</f>
        <v>0</v>
      </c>
    </row>
    <row r="94" spans="1:11" ht="15.95" customHeight="1">
      <c r="A94" s="1788"/>
      <c r="B94" s="779" t="s">
        <v>507</v>
      </c>
      <c r="C94" s="780">
        <f>C91-C92-C93</f>
        <v>8766</v>
      </c>
      <c r="D94" s="1138"/>
      <c r="E94" s="780">
        <f t="shared" si="6"/>
        <v>8766</v>
      </c>
      <c r="F94" s="690"/>
      <c r="G94" s="1789" t="s">
        <v>189</v>
      </c>
      <c r="H94" s="1789"/>
      <c r="I94" s="781">
        <f>○推計２!V75</f>
        <v>78045</v>
      </c>
      <c r="J94" s="787"/>
      <c r="K94" s="781">
        <f t="shared" ref="K94:K114" si="7">SUM(I94:J94)</f>
        <v>78045</v>
      </c>
    </row>
    <row r="95" spans="1:11" ht="15.95" customHeight="1">
      <c r="A95" s="1789" t="s">
        <v>252</v>
      </c>
      <c r="B95" s="1789"/>
      <c r="C95" s="781">
        <f>○推計１!S108</f>
        <v>17534</v>
      </c>
      <c r="D95" s="787"/>
      <c r="E95" s="781">
        <f t="shared" si="6"/>
        <v>17534</v>
      </c>
      <c r="F95" s="690"/>
      <c r="G95" s="1795" t="s">
        <v>191</v>
      </c>
      <c r="H95" s="1795"/>
      <c r="I95" s="769">
        <f>○推計２!V76</f>
        <v>152688</v>
      </c>
      <c r="J95" s="783"/>
      <c r="K95" s="769">
        <f t="shared" si="7"/>
        <v>152688</v>
      </c>
    </row>
    <row r="96" spans="1:11" ht="15.95" customHeight="1">
      <c r="A96" s="1789" t="s">
        <v>253</v>
      </c>
      <c r="B96" s="1789"/>
      <c r="C96" s="781">
        <f>○推計１!S109</f>
        <v>23811</v>
      </c>
      <c r="D96" s="787"/>
      <c r="E96" s="781">
        <f t="shared" si="6"/>
        <v>23811</v>
      </c>
      <c r="F96" s="690"/>
      <c r="G96" s="782"/>
      <c r="H96" s="774" t="s">
        <v>549</v>
      </c>
      <c r="I96" s="775">
        <f>○推計２!V77</f>
        <v>152688</v>
      </c>
      <c r="J96" s="785"/>
      <c r="K96" s="775">
        <f t="shared" si="7"/>
        <v>152688</v>
      </c>
    </row>
    <row r="97" spans="1:11" ht="15.95" customHeight="1">
      <c r="A97" s="1789" t="s">
        <v>254</v>
      </c>
      <c r="B97" s="1789"/>
      <c r="C97" s="781">
        <f>○推計１!S110</f>
        <v>159</v>
      </c>
      <c r="D97" s="787"/>
      <c r="E97" s="781">
        <f t="shared" si="6"/>
        <v>159</v>
      </c>
      <c r="F97" s="690"/>
      <c r="G97" s="788"/>
      <c r="H97" s="786" t="s">
        <v>550</v>
      </c>
      <c r="I97" s="778">
        <f>○推計２!V78</f>
        <v>0</v>
      </c>
      <c r="J97" s="791"/>
      <c r="K97" s="778">
        <f t="shared" si="7"/>
        <v>0</v>
      </c>
    </row>
    <row r="98" spans="1:11" ht="15.95" customHeight="1">
      <c r="A98" s="1795" t="s">
        <v>255</v>
      </c>
      <c r="B98" s="1795"/>
      <c r="C98" s="769">
        <f>○推計１!S111</f>
        <v>713046</v>
      </c>
      <c r="D98" s="783"/>
      <c r="E98" s="769">
        <f t="shared" si="6"/>
        <v>713046</v>
      </c>
      <c r="F98" s="690"/>
      <c r="G98" s="1789" t="s">
        <v>197</v>
      </c>
      <c r="H98" s="1789"/>
      <c r="I98" s="781">
        <f>○推計２!V79</f>
        <v>534375</v>
      </c>
      <c r="J98" s="787"/>
      <c r="K98" s="781">
        <f t="shared" si="7"/>
        <v>534375</v>
      </c>
    </row>
    <row r="99" spans="1:11" ht="15.95" customHeight="1">
      <c r="A99" s="1787"/>
      <c r="B99" s="784" t="s">
        <v>525</v>
      </c>
      <c r="C99" s="775">
        <f>○資料２!$L$24</f>
        <v>667220</v>
      </c>
      <c r="D99" s="785"/>
      <c r="E99" s="775">
        <f t="shared" si="6"/>
        <v>667220</v>
      </c>
      <c r="F99" s="690"/>
      <c r="G99" s="1789" t="s">
        <v>198</v>
      </c>
      <c r="H99" s="1789"/>
      <c r="I99" s="781">
        <f>○推計２!V80</f>
        <v>350512</v>
      </c>
      <c r="J99" s="787"/>
      <c r="K99" s="781">
        <f t="shared" si="7"/>
        <v>350512</v>
      </c>
    </row>
    <row r="100" spans="1:11" ht="15.95" customHeight="1">
      <c r="A100" s="1788"/>
      <c r="B100" s="786" t="s">
        <v>526</v>
      </c>
      <c r="C100" s="778">
        <f>C98-C99</f>
        <v>45826</v>
      </c>
      <c r="D100" s="791"/>
      <c r="E100" s="778">
        <f t="shared" si="6"/>
        <v>45826</v>
      </c>
      <c r="F100" s="690"/>
      <c r="G100" s="1789" t="s">
        <v>199</v>
      </c>
      <c r="H100" s="1789"/>
      <c r="I100" s="781">
        <f>○推計２!V81</f>
        <v>20000</v>
      </c>
      <c r="J100" s="787"/>
      <c r="K100" s="781">
        <f t="shared" si="7"/>
        <v>20000</v>
      </c>
    </row>
    <row r="101" spans="1:11" ht="15.95" customHeight="1">
      <c r="A101" s="1789" t="s">
        <v>225</v>
      </c>
      <c r="B101" s="1789"/>
      <c r="C101" s="781">
        <f>○推計１!S114</f>
        <v>44124</v>
      </c>
      <c r="D101" s="1174">
        <f>○推計３!U217</f>
        <v>0</v>
      </c>
      <c r="E101" s="781">
        <f t="shared" si="6"/>
        <v>44124</v>
      </c>
      <c r="F101" s="690"/>
      <c r="G101" s="1789" t="s">
        <v>201</v>
      </c>
      <c r="H101" s="1789"/>
      <c r="I101" s="781">
        <f>○推計２!V82</f>
        <v>282500</v>
      </c>
      <c r="J101" s="787"/>
      <c r="K101" s="781">
        <f t="shared" si="7"/>
        <v>282500</v>
      </c>
    </row>
    <row r="102" spans="1:11" ht="15.95" customHeight="1">
      <c r="A102" s="1789" t="s">
        <v>226</v>
      </c>
      <c r="B102" s="1789"/>
      <c r="C102" s="781">
        <f>○推計１!S115</f>
        <v>23314</v>
      </c>
      <c r="D102" s="1174">
        <f>○推計３!U218</f>
        <v>0</v>
      </c>
      <c r="E102" s="781">
        <f t="shared" si="6"/>
        <v>23314</v>
      </c>
      <c r="F102" s="690"/>
      <c r="G102" s="1789" t="s">
        <v>203</v>
      </c>
      <c r="H102" s="1789"/>
      <c r="I102" s="781">
        <f>○推計２!V83</f>
        <v>653012</v>
      </c>
      <c r="J102" s="787"/>
      <c r="K102" s="781">
        <f t="shared" si="7"/>
        <v>653012</v>
      </c>
    </row>
    <row r="103" spans="1:11" ht="15.95" customHeight="1">
      <c r="A103" s="1795" t="s">
        <v>227</v>
      </c>
      <c r="B103" s="1795"/>
      <c r="C103" s="769">
        <f>○推計１!S116</f>
        <v>261071</v>
      </c>
      <c r="D103" s="1175">
        <f>○推計３!U219</f>
        <v>56300</v>
      </c>
      <c r="E103" s="769">
        <f t="shared" si="6"/>
        <v>317371</v>
      </c>
      <c r="F103" s="690"/>
      <c r="G103" s="1789" t="s">
        <v>205</v>
      </c>
      <c r="H103" s="1789"/>
      <c r="I103" s="781">
        <f>○推計２!V84</f>
        <v>98000</v>
      </c>
      <c r="J103" s="1110">
        <f>○推計３!X217</f>
        <v>0</v>
      </c>
      <c r="K103" s="781">
        <f t="shared" si="7"/>
        <v>98000</v>
      </c>
    </row>
    <row r="104" spans="1:11" ht="15.95" customHeight="1">
      <c r="A104" s="1787"/>
      <c r="B104" s="774" t="s">
        <v>149</v>
      </c>
      <c r="C104" s="731"/>
      <c r="D104" s="1176">
        <f>○推計３!U220</f>
        <v>0</v>
      </c>
      <c r="E104" s="775">
        <f t="shared" si="6"/>
        <v>0</v>
      </c>
      <c r="F104" s="690"/>
      <c r="G104" s="1789" t="s">
        <v>634</v>
      </c>
      <c r="H104" s="1789"/>
      <c r="I104" s="781">
        <f>○推計２!V85</f>
        <v>0</v>
      </c>
      <c r="J104" s="1110">
        <f>○推計３!X218</f>
        <v>0</v>
      </c>
      <c r="K104" s="781">
        <f t="shared" si="7"/>
        <v>0</v>
      </c>
    </row>
    <row r="105" spans="1:11" ht="15.95" customHeight="1">
      <c r="A105" s="1788"/>
      <c r="B105" s="777" t="s">
        <v>151</v>
      </c>
      <c r="C105" s="733"/>
      <c r="D105" s="1177">
        <f>○推計３!U221</f>
        <v>0</v>
      </c>
      <c r="E105" s="778">
        <f t="shared" si="6"/>
        <v>0</v>
      </c>
      <c r="F105" s="690"/>
      <c r="G105" s="1789" t="s">
        <v>209</v>
      </c>
      <c r="H105" s="1789"/>
      <c r="I105" s="781">
        <f>○推計２!V86</f>
        <v>110000</v>
      </c>
      <c r="J105" s="1110">
        <f>○推計３!X219</f>
        <v>0</v>
      </c>
      <c r="K105" s="781">
        <f t="shared" si="7"/>
        <v>110000</v>
      </c>
    </row>
    <row r="106" spans="1:11" ht="15.95" customHeight="1">
      <c r="A106" s="1789" t="s">
        <v>230</v>
      </c>
      <c r="B106" s="1789"/>
      <c r="C106" s="781">
        <f>○推計１!S119</f>
        <v>38690</v>
      </c>
      <c r="D106" s="1174">
        <f>○推計３!U222</f>
        <v>0</v>
      </c>
      <c r="E106" s="781">
        <f t="shared" si="6"/>
        <v>38690</v>
      </c>
      <c r="F106" s="690"/>
      <c r="G106" s="1795" t="s">
        <v>228</v>
      </c>
      <c r="H106" s="1795"/>
      <c r="I106" s="783"/>
      <c r="J106" s="1111">
        <f>○推計３!X220</f>
        <v>225400</v>
      </c>
      <c r="K106" s="769">
        <f t="shared" si="7"/>
        <v>225400</v>
      </c>
    </row>
    <row r="107" spans="1:11" ht="15.95" customHeight="1">
      <c r="A107" s="1789" t="s">
        <v>232</v>
      </c>
      <c r="B107" s="1789"/>
      <c r="C107" s="781">
        <f>○推計１!S120</f>
        <v>95066</v>
      </c>
      <c r="D107" s="1174">
        <f>○推計３!U223</f>
        <v>0</v>
      </c>
      <c r="E107" s="781">
        <f t="shared" si="6"/>
        <v>95066</v>
      </c>
      <c r="F107" s="690"/>
      <c r="G107" s="782"/>
      <c r="H107" s="774" t="s">
        <v>229</v>
      </c>
      <c r="I107" s="785"/>
      <c r="J107" s="1112">
        <f>○推計３!X221</f>
        <v>145000</v>
      </c>
      <c r="K107" s="775">
        <f t="shared" si="7"/>
        <v>145000</v>
      </c>
    </row>
    <row r="108" spans="1:11" ht="15.95" customHeight="1">
      <c r="A108" s="1789" t="s">
        <v>235</v>
      </c>
      <c r="B108" s="1789"/>
      <c r="C108" s="781">
        <f>○推計１!S121</f>
        <v>164738</v>
      </c>
      <c r="D108" s="1174">
        <f>○推計３!U224</f>
        <v>0</v>
      </c>
      <c r="E108" s="781">
        <f t="shared" si="6"/>
        <v>164738</v>
      </c>
      <c r="F108" s="690"/>
      <c r="G108" s="788"/>
      <c r="H108" s="777" t="s">
        <v>231</v>
      </c>
      <c r="I108" s="791"/>
      <c r="J108" s="1113">
        <f>○推計３!X222</f>
        <v>80400</v>
      </c>
      <c r="K108" s="778">
        <f t="shared" si="7"/>
        <v>80400</v>
      </c>
    </row>
    <row r="109" spans="1:11" ht="15.95" customHeight="1">
      <c r="A109" s="1795" t="s">
        <v>236</v>
      </c>
      <c r="B109" s="1795"/>
      <c r="C109" s="769">
        <f>○推計１!S122</f>
        <v>100397</v>
      </c>
      <c r="D109" s="1175">
        <f>○推計３!U225</f>
        <v>78000</v>
      </c>
      <c r="E109" s="769">
        <f t="shared" si="6"/>
        <v>178397</v>
      </c>
      <c r="F109" s="690"/>
      <c r="G109" s="1795" t="s">
        <v>233</v>
      </c>
      <c r="H109" s="1795"/>
      <c r="I109" s="783"/>
      <c r="J109" s="1111">
        <f>○推計３!X223</f>
        <v>0</v>
      </c>
      <c r="K109" s="769">
        <f t="shared" si="7"/>
        <v>0</v>
      </c>
    </row>
    <row r="110" spans="1:11" ht="15.95" customHeight="1">
      <c r="A110" s="773"/>
      <c r="B110" s="789" t="s">
        <v>535</v>
      </c>
      <c r="C110" s="1178">
        <v>26397</v>
      </c>
      <c r="D110" s="1176">
        <f>○推計３!U227</f>
        <v>0</v>
      </c>
      <c r="E110" s="775">
        <f t="shared" si="6"/>
        <v>26397</v>
      </c>
      <c r="F110" s="690"/>
      <c r="G110" s="782"/>
      <c r="H110" s="774" t="s">
        <v>229</v>
      </c>
      <c r="I110" s="785"/>
      <c r="J110" s="1112">
        <f>○推計３!X224</f>
        <v>0</v>
      </c>
      <c r="K110" s="775">
        <f t="shared" si="7"/>
        <v>0</v>
      </c>
    </row>
    <row r="111" spans="1:11" ht="15.95" customHeight="1">
      <c r="A111" s="773"/>
      <c r="B111" s="789" t="s">
        <v>536</v>
      </c>
      <c r="C111" s="731"/>
      <c r="D111" s="1176">
        <f>○推計３!U228</f>
        <v>0</v>
      </c>
      <c r="E111" s="775">
        <f t="shared" si="6"/>
        <v>0</v>
      </c>
      <c r="F111" s="690"/>
      <c r="G111" s="788"/>
      <c r="H111" s="777" t="s">
        <v>231</v>
      </c>
      <c r="I111" s="791"/>
      <c r="J111" s="1113">
        <f>○推計３!X225</f>
        <v>0</v>
      </c>
      <c r="K111" s="778">
        <f t="shared" si="7"/>
        <v>0</v>
      </c>
    </row>
    <row r="112" spans="1:11" ht="15.95" customHeight="1">
      <c r="A112" s="1789" t="s">
        <v>167</v>
      </c>
      <c r="B112" s="1789"/>
      <c r="C112" s="781">
        <f>○推計１!S127</f>
        <v>19945</v>
      </c>
      <c r="D112" s="1174">
        <f>○推計３!U230</f>
        <v>0</v>
      </c>
      <c r="E112" s="781">
        <f t="shared" si="6"/>
        <v>19945</v>
      </c>
      <c r="F112" s="690"/>
      <c r="G112" s="1789" t="s">
        <v>646</v>
      </c>
      <c r="H112" s="1789"/>
      <c r="I112" s="787"/>
      <c r="J112" s="1110">
        <f>○推計３!X229</f>
        <v>225400</v>
      </c>
      <c r="K112" s="781">
        <f t="shared" si="7"/>
        <v>225400</v>
      </c>
    </row>
    <row r="113" spans="1:11" ht="15.95" customHeight="1">
      <c r="A113" s="1349" t="s">
        <v>55</v>
      </c>
      <c r="B113" s="1792"/>
      <c r="C113" s="769">
        <f>○推計１!S128</f>
        <v>1695960</v>
      </c>
      <c r="D113" s="1175">
        <f>○推計３!U231</f>
        <v>134300</v>
      </c>
      <c r="E113" s="769">
        <f t="shared" si="6"/>
        <v>1830260</v>
      </c>
      <c r="F113" s="690"/>
      <c r="G113" s="1349" t="s">
        <v>55</v>
      </c>
      <c r="H113" s="1792"/>
      <c r="I113" s="769">
        <f>○推計２!V87</f>
        <v>1395387</v>
      </c>
      <c r="J113" s="1111">
        <f>○推計３!X230</f>
        <v>225400</v>
      </c>
      <c r="K113" s="769">
        <f t="shared" si="7"/>
        <v>1620787</v>
      </c>
    </row>
    <row r="114" spans="1:11" ht="21">
      <c r="A114" s="788"/>
      <c r="B114" s="792" t="s">
        <v>539</v>
      </c>
      <c r="C114" s="778">
        <f>○推計１!S129</f>
        <v>889875</v>
      </c>
      <c r="D114" s="791"/>
      <c r="E114" s="778">
        <f t="shared" si="6"/>
        <v>889875</v>
      </c>
      <c r="F114" s="690"/>
      <c r="G114" s="790"/>
      <c r="H114" s="777" t="s">
        <v>256</v>
      </c>
      <c r="I114" s="778">
        <f>○推計２!V88</f>
        <v>814221</v>
      </c>
      <c r="J114" s="791"/>
      <c r="K114" s="778">
        <f t="shared" si="7"/>
        <v>814221</v>
      </c>
    </row>
    <row r="115" spans="1:11" ht="21" customHeight="1">
      <c r="A115" s="1116"/>
      <c r="B115" s="1116"/>
      <c r="C115" s="798"/>
      <c r="D115" s="798"/>
      <c r="E115" s="798"/>
      <c r="F115" s="690"/>
      <c r="G115" s="793"/>
      <c r="H115" s="793"/>
      <c r="I115" s="795"/>
      <c r="J115" s="795"/>
      <c r="K115" s="795"/>
    </row>
    <row r="116" spans="1:11" ht="21" customHeight="1" thickBot="1">
      <c r="A116" s="797"/>
      <c r="B116" s="797"/>
      <c r="C116" s="798"/>
      <c r="D116" s="799"/>
      <c r="E116" s="798"/>
      <c r="F116" s="690"/>
      <c r="G116" s="793"/>
      <c r="H116" s="793"/>
      <c r="I116" s="795"/>
      <c r="J116" s="795"/>
      <c r="K116" s="795"/>
    </row>
    <row r="117" spans="1:11" ht="15" thickBot="1">
      <c r="A117" s="765" t="s">
        <v>760</v>
      </c>
      <c r="K117" s="1019" t="s">
        <v>114</v>
      </c>
    </row>
    <row r="118" spans="1:11" ht="24.75" customHeight="1">
      <c r="A118" s="1" t="s">
        <v>246</v>
      </c>
      <c r="G118" s="1" t="s">
        <v>247</v>
      </c>
      <c r="K118" s="767" t="s">
        <v>71</v>
      </c>
    </row>
    <row r="119" spans="1:11" ht="22.5" customHeight="1">
      <c r="A119" s="1631" t="s">
        <v>248</v>
      </c>
      <c r="B119" s="1631"/>
      <c r="C119" s="396" t="s">
        <v>111</v>
      </c>
      <c r="D119" s="396" t="s">
        <v>113</v>
      </c>
      <c r="E119" s="396" t="s">
        <v>249</v>
      </c>
      <c r="F119" s="690"/>
      <c r="G119" s="1631" t="s">
        <v>248</v>
      </c>
      <c r="H119" s="1631"/>
      <c r="I119" s="768" t="s">
        <v>112</v>
      </c>
      <c r="J119" s="768" t="s">
        <v>113</v>
      </c>
      <c r="K119" s="768" t="s">
        <v>250</v>
      </c>
    </row>
    <row r="120" spans="1:11" ht="15.95" customHeight="1">
      <c r="A120" s="1795" t="s">
        <v>251</v>
      </c>
      <c r="B120" s="1795"/>
      <c r="C120" s="769">
        <f>○推計１!S137</f>
        <v>187467</v>
      </c>
      <c r="D120" s="783"/>
      <c r="E120" s="769">
        <f>SUM(C120:D120)</f>
        <v>187467</v>
      </c>
      <c r="F120" s="690"/>
      <c r="G120" s="1795" t="s">
        <v>185</v>
      </c>
      <c r="H120" s="1795"/>
      <c r="I120" s="769">
        <f>○推計２!V94</f>
        <v>305681</v>
      </c>
      <c r="J120" s="783"/>
      <c r="K120" s="769">
        <f>SUM(I120:J120)</f>
        <v>305681</v>
      </c>
    </row>
    <row r="121" spans="1:11" ht="15.95" customHeight="1">
      <c r="A121" s="1787"/>
      <c r="B121" s="771" t="s">
        <v>130</v>
      </c>
      <c r="C121" s="772">
        <f>○資料１!P5</f>
        <v>24651</v>
      </c>
      <c r="D121" s="1137"/>
      <c r="E121" s="772">
        <f t="shared" ref="E121:E143" si="8">SUM(C121:D121)</f>
        <v>24651</v>
      </c>
      <c r="F121" s="690"/>
      <c r="G121" s="782"/>
      <c r="H121" s="774" t="s">
        <v>543</v>
      </c>
      <c r="I121" s="1136"/>
      <c r="J121" s="1137"/>
      <c r="K121" s="772">
        <f>SUM(I121:J121)</f>
        <v>0</v>
      </c>
    </row>
    <row r="122" spans="1:11" ht="15.95" customHeight="1">
      <c r="A122" s="1787"/>
      <c r="B122" s="774" t="s">
        <v>132</v>
      </c>
      <c r="C122" s="775">
        <f>○資料１!P11</f>
        <v>154845</v>
      </c>
      <c r="D122" s="785"/>
      <c r="E122" s="775">
        <f t="shared" si="8"/>
        <v>154845</v>
      </c>
      <c r="F122" s="690"/>
      <c r="G122" s="788"/>
      <c r="H122" s="796" t="s">
        <v>546</v>
      </c>
      <c r="I122" s="733"/>
      <c r="J122" s="791"/>
      <c r="K122" s="778">
        <f>SUM(I122:J122)</f>
        <v>0</v>
      </c>
    </row>
    <row r="123" spans="1:11" ht="15.95" customHeight="1">
      <c r="A123" s="1788"/>
      <c r="B123" s="779" t="s">
        <v>507</v>
      </c>
      <c r="C123" s="780">
        <f>C120-C121-C122</f>
        <v>7971</v>
      </c>
      <c r="D123" s="1138"/>
      <c r="E123" s="780">
        <f t="shared" si="8"/>
        <v>7971</v>
      </c>
      <c r="F123" s="690"/>
      <c r="G123" s="1789" t="s">
        <v>189</v>
      </c>
      <c r="H123" s="1789"/>
      <c r="I123" s="781">
        <f>○推計２!V97</f>
        <v>82001</v>
      </c>
      <c r="J123" s="787"/>
      <c r="K123" s="781">
        <f t="shared" ref="K123:K143" si="9">SUM(I123:J123)</f>
        <v>82001</v>
      </c>
    </row>
    <row r="124" spans="1:11" ht="15.95" customHeight="1">
      <c r="A124" s="1789" t="s">
        <v>252</v>
      </c>
      <c r="B124" s="1789"/>
      <c r="C124" s="781">
        <f>○推計１!S141</f>
        <v>17534</v>
      </c>
      <c r="D124" s="787"/>
      <c r="E124" s="781">
        <f t="shared" si="8"/>
        <v>17534</v>
      </c>
      <c r="F124" s="690"/>
      <c r="G124" s="1795" t="s">
        <v>191</v>
      </c>
      <c r="H124" s="1795"/>
      <c r="I124" s="769">
        <f>○推計２!V98</f>
        <v>154432</v>
      </c>
      <c r="J124" s="783"/>
      <c r="K124" s="769">
        <f t="shared" si="9"/>
        <v>154432</v>
      </c>
    </row>
    <row r="125" spans="1:11" ht="15.95" customHeight="1">
      <c r="A125" s="1789" t="s">
        <v>253</v>
      </c>
      <c r="B125" s="1789"/>
      <c r="C125" s="781">
        <f>○推計１!S142</f>
        <v>23811</v>
      </c>
      <c r="D125" s="787"/>
      <c r="E125" s="781">
        <f t="shared" si="8"/>
        <v>23811</v>
      </c>
      <c r="F125" s="690"/>
      <c r="G125" s="782"/>
      <c r="H125" s="774" t="s">
        <v>549</v>
      </c>
      <c r="I125" s="775">
        <f>○推計２!V99</f>
        <v>154432</v>
      </c>
      <c r="J125" s="785"/>
      <c r="K125" s="775">
        <f t="shared" si="9"/>
        <v>154432</v>
      </c>
    </row>
    <row r="126" spans="1:11" ht="15.95" customHeight="1">
      <c r="A126" s="1789" t="s">
        <v>254</v>
      </c>
      <c r="B126" s="1789"/>
      <c r="C126" s="781">
        <f>○推計１!S143</f>
        <v>159</v>
      </c>
      <c r="D126" s="787"/>
      <c r="E126" s="781">
        <f t="shared" si="8"/>
        <v>159</v>
      </c>
      <c r="F126" s="690"/>
      <c r="G126" s="788"/>
      <c r="H126" s="786" t="s">
        <v>550</v>
      </c>
      <c r="I126" s="778">
        <f>○推計２!V100</f>
        <v>0</v>
      </c>
      <c r="J126" s="791"/>
      <c r="K126" s="778">
        <f t="shared" si="9"/>
        <v>0</v>
      </c>
    </row>
    <row r="127" spans="1:11" ht="15.95" customHeight="1">
      <c r="A127" s="1795" t="s">
        <v>255</v>
      </c>
      <c r="B127" s="1795"/>
      <c r="C127" s="769">
        <f>○推計１!S144</f>
        <v>720890</v>
      </c>
      <c r="D127" s="783"/>
      <c r="E127" s="769">
        <f t="shared" si="8"/>
        <v>720890</v>
      </c>
      <c r="F127" s="690"/>
      <c r="G127" s="1790" t="s">
        <v>197</v>
      </c>
      <c r="H127" s="1791"/>
      <c r="I127" s="781">
        <f>○推計２!V101</f>
        <v>542114</v>
      </c>
      <c r="J127" s="787"/>
      <c r="K127" s="781">
        <f t="shared" si="9"/>
        <v>542114</v>
      </c>
    </row>
    <row r="128" spans="1:11" ht="15.95" customHeight="1">
      <c r="A128" s="1787"/>
      <c r="B128" s="784" t="s">
        <v>525</v>
      </c>
      <c r="C128" s="775">
        <f>○資料２!$N$24</f>
        <v>663178</v>
      </c>
      <c r="D128" s="785"/>
      <c r="E128" s="775">
        <f t="shared" si="8"/>
        <v>663178</v>
      </c>
      <c r="F128" s="690"/>
      <c r="G128" s="1790" t="s">
        <v>198</v>
      </c>
      <c r="H128" s="1791"/>
      <c r="I128" s="781">
        <f>○推計２!V102</f>
        <v>358075</v>
      </c>
      <c r="J128" s="787"/>
      <c r="K128" s="781">
        <f t="shared" si="9"/>
        <v>358075</v>
      </c>
    </row>
    <row r="129" spans="1:11" ht="15.95" customHeight="1">
      <c r="A129" s="1788"/>
      <c r="B129" s="786" t="s">
        <v>526</v>
      </c>
      <c r="C129" s="778">
        <f>C127-C128</f>
        <v>57712</v>
      </c>
      <c r="D129" s="791"/>
      <c r="E129" s="778">
        <f t="shared" si="8"/>
        <v>57712</v>
      </c>
      <c r="F129" s="690"/>
      <c r="G129" s="1790" t="s">
        <v>199</v>
      </c>
      <c r="H129" s="1791"/>
      <c r="I129" s="781">
        <f>○推計２!V103</f>
        <v>20000</v>
      </c>
      <c r="J129" s="787"/>
      <c r="K129" s="781">
        <f t="shared" si="9"/>
        <v>20000</v>
      </c>
    </row>
    <row r="130" spans="1:11" ht="15.95" customHeight="1">
      <c r="A130" s="1789" t="s">
        <v>225</v>
      </c>
      <c r="B130" s="1789"/>
      <c r="C130" s="781">
        <f>○推計１!S147</f>
        <v>44124</v>
      </c>
      <c r="D130" s="1174">
        <f>○推計３!U285</f>
        <v>0</v>
      </c>
      <c r="E130" s="781">
        <f t="shared" si="8"/>
        <v>44124</v>
      </c>
      <c r="F130" s="690"/>
      <c r="G130" s="1790" t="s">
        <v>201</v>
      </c>
      <c r="H130" s="1791"/>
      <c r="I130" s="781">
        <f>○推計２!V104</f>
        <v>282500</v>
      </c>
      <c r="J130" s="787"/>
      <c r="K130" s="781">
        <f t="shared" si="9"/>
        <v>282500</v>
      </c>
    </row>
    <row r="131" spans="1:11" ht="15.95" customHeight="1">
      <c r="A131" s="1789" t="s">
        <v>226</v>
      </c>
      <c r="B131" s="1789"/>
      <c r="C131" s="781">
        <f>○推計１!S148</f>
        <v>23314</v>
      </c>
      <c r="D131" s="1174">
        <f>○推計３!U286</f>
        <v>0</v>
      </c>
      <c r="E131" s="781">
        <f t="shared" si="8"/>
        <v>23314</v>
      </c>
      <c r="F131" s="690"/>
      <c r="G131" s="1790" t="s">
        <v>203</v>
      </c>
      <c r="H131" s="1791"/>
      <c r="I131" s="781">
        <f>○推計２!V105</f>
        <v>660575</v>
      </c>
      <c r="J131" s="787"/>
      <c r="K131" s="781">
        <f t="shared" si="9"/>
        <v>660575</v>
      </c>
    </row>
    <row r="132" spans="1:11" ht="15.95" customHeight="1">
      <c r="A132" s="1795" t="s">
        <v>227</v>
      </c>
      <c r="B132" s="1795"/>
      <c r="C132" s="769">
        <f>○推計１!S149</f>
        <v>261071</v>
      </c>
      <c r="D132" s="1175">
        <f>○推計３!U287</f>
        <v>115100</v>
      </c>
      <c r="E132" s="769">
        <f t="shared" si="8"/>
        <v>376171</v>
      </c>
      <c r="F132" s="690"/>
      <c r="G132" s="1790" t="s">
        <v>205</v>
      </c>
      <c r="H132" s="1791"/>
      <c r="I132" s="781">
        <f>○推計２!V106</f>
        <v>98000</v>
      </c>
      <c r="J132" s="1110">
        <f>○推計３!X285</f>
        <v>0</v>
      </c>
      <c r="K132" s="781">
        <f t="shared" si="9"/>
        <v>98000</v>
      </c>
    </row>
    <row r="133" spans="1:11" ht="15.95" customHeight="1">
      <c r="A133" s="1787"/>
      <c r="B133" s="774" t="s">
        <v>149</v>
      </c>
      <c r="C133" s="731"/>
      <c r="D133" s="1176">
        <f>○推計３!U288</f>
        <v>0</v>
      </c>
      <c r="E133" s="775">
        <f t="shared" si="8"/>
        <v>0</v>
      </c>
      <c r="F133" s="690"/>
      <c r="G133" s="1789" t="s">
        <v>634</v>
      </c>
      <c r="H133" s="1789"/>
      <c r="I133" s="781">
        <f>○推計２!V107</f>
        <v>0</v>
      </c>
      <c r="J133" s="1110">
        <f>○推計３!X286</f>
        <v>0</v>
      </c>
      <c r="K133" s="781">
        <f t="shared" si="9"/>
        <v>0</v>
      </c>
    </row>
    <row r="134" spans="1:11" ht="15.95" customHeight="1">
      <c r="A134" s="1788"/>
      <c r="B134" s="777" t="s">
        <v>151</v>
      </c>
      <c r="C134" s="733"/>
      <c r="D134" s="1177">
        <f>○推計３!U289</f>
        <v>0</v>
      </c>
      <c r="E134" s="778">
        <f t="shared" si="8"/>
        <v>0</v>
      </c>
      <c r="F134" s="690"/>
      <c r="G134" s="1790" t="s">
        <v>209</v>
      </c>
      <c r="H134" s="1791"/>
      <c r="I134" s="781">
        <f>○推計２!V108</f>
        <v>150000</v>
      </c>
      <c r="J134" s="1110">
        <f>○推計３!X287</f>
        <v>0</v>
      </c>
      <c r="K134" s="781">
        <f t="shared" si="9"/>
        <v>150000</v>
      </c>
    </row>
    <row r="135" spans="1:11" ht="15.95" customHeight="1">
      <c r="A135" s="1789" t="s">
        <v>230</v>
      </c>
      <c r="B135" s="1789"/>
      <c r="C135" s="781">
        <f>○推計１!S152</f>
        <v>38690</v>
      </c>
      <c r="D135" s="1174">
        <f>○推計３!U290</f>
        <v>0</v>
      </c>
      <c r="E135" s="781">
        <f t="shared" si="8"/>
        <v>38690</v>
      </c>
      <c r="F135" s="690"/>
      <c r="G135" s="1793" t="s">
        <v>228</v>
      </c>
      <c r="H135" s="1794"/>
      <c r="I135" s="783"/>
      <c r="J135" s="1111">
        <f>○推計３!X288</f>
        <v>768400</v>
      </c>
      <c r="K135" s="769">
        <f t="shared" si="9"/>
        <v>768400</v>
      </c>
    </row>
    <row r="136" spans="1:11" ht="15.95" customHeight="1">
      <c r="A136" s="1789" t="s">
        <v>232</v>
      </c>
      <c r="B136" s="1789"/>
      <c r="C136" s="781">
        <f>○推計１!S153</f>
        <v>95066</v>
      </c>
      <c r="D136" s="1174">
        <f>○推計３!U291</f>
        <v>450000</v>
      </c>
      <c r="E136" s="781">
        <f t="shared" si="8"/>
        <v>545066</v>
      </c>
      <c r="F136" s="690"/>
      <c r="G136" s="782"/>
      <c r="H136" s="774" t="s">
        <v>229</v>
      </c>
      <c r="I136" s="785"/>
      <c r="J136" s="1112">
        <f>○推計３!X289</f>
        <v>266000</v>
      </c>
      <c r="K136" s="775">
        <f t="shared" si="9"/>
        <v>266000</v>
      </c>
    </row>
    <row r="137" spans="1:11" ht="15.95" customHeight="1">
      <c r="A137" s="1789" t="s">
        <v>235</v>
      </c>
      <c r="B137" s="1789"/>
      <c r="C137" s="781">
        <f>○推計１!S154</f>
        <v>164738</v>
      </c>
      <c r="D137" s="1174">
        <f>○推計３!U292</f>
        <v>0</v>
      </c>
      <c r="E137" s="781">
        <f t="shared" si="8"/>
        <v>164738</v>
      </c>
      <c r="F137" s="690"/>
      <c r="G137" s="788"/>
      <c r="H137" s="777" t="s">
        <v>231</v>
      </c>
      <c r="I137" s="791"/>
      <c r="J137" s="1113">
        <f>○推計３!X290</f>
        <v>502400</v>
      </c>
      <c r="K137" s="778">
        <f t="shared" si="9"/>
        <v>502400</v>
      </c>
    </row>
    <row r="138" spans="1:11" ht="15.95" customHeight="1">
      <c r="A138" s="1795" t="s">
        <v>236</v>
      </c>
      <c r="B138" s="1795"/>
      <c r="C138" s="769">
        <f>○推計１!S155</f>
        <v>100397</v>
      </c>
      <c r="D138" s="1175">
        <f>○推計３!U293</f>
        <v>143000</v>
      </c>
      <c r="E138" s="769">
        <f t="shared" si="8"/>
        <v>243397</v>
      </c>
      <c r="F138" s="690"/>
      <c r="G138" s="1793" t="s">
        <v>233</v>
      </c>
      <c r="H138" s="1794"/>
      <c r="I138" s="783"/>
      <c r="J138" s="1111">
        <f>○推計３!X291</f>
        <v>0</v>
      </c>
      <c r="K138" s="769">
        <f t="shared" si="9"/>
        <v>0</v>
      </c>
    </row>
    <row r="139" spans="1:11" ht="15.95" customHeight="1">
      <c r="A139" s="773"/>
      <c r="B139" s="789" t="s">
        <v>535</v>
      </c>
      <c r="C139" s="1178">
        <v>26397</v>
      </c>
      <c r="D139" s="1176">
        <f>○推計３!U295</f>
        <v>0</v>
      </c>
      <c r="E139" s="775">
        <f t="shared" si="8"/>
        <v>26397</v>
      </c>
      <c r="F139" s="690"/>
      <c r="G139" s="782"/>
      <c r="H139" s="774" t="s">
        <v>229</v>
      </c>
      <c r="I139" s="785"/>
      <c r="J139" s="1112">
        <f>○推計３!X292</f>
        <v>0</v>
      </c>
      <c r="K139" s="775">
        <f t="shared" si="9"/>
        <v>0</v>
      </c>
    </row>
    <row r="140" spans="1:11" ht="15.95" customHeight="1">
      <c r="A140" s="773"/>
      <c r="B140" s="789" t="s">
        <v>536</v>
      </c>
      <c r="C140" s="731"/>
      <c r="D140" s="1176">
        <f>○推計３!U296</f>
        <v>0</v>
      </c>
      <c r="E140" s="775">
        <f t="shared" si="8"/>
        <v>0</v>
      </c>
      <c r="F140" s="690"/>
      <c r="G140" s="788"/>
      <c r="H140" s="777" t="s">
        <v>231</v>
      </c>
      <c r="I140" s="791"/>
      <c r="J140" s="1113">
        <f>○推計３!X293</f>
        <v>0</v>
      </c>
      <c r="K140" s="778">
        <f t="shared" si="9"/>
        <v>0</v>
      </c>
    </row>
    <row r="141" spans="1:11" ht="15.95" customHeight="1">
      <c r="A141" s="1789" t="s">
        <v>167</v>
      </c>
      <c r="B141" s="1789"/>
      <c r="C141" s="781">
        <f>○推計１!S160</f>
        <v>19945</v>
      </c>
      <c r="D141" s="1174">
        <f>○推計３!U298</f>
        <v>0</v>
      </c>
      <c r="E141" s="781">
        <f t="shared" si="8"/>
        <v>19945</v>
      </c>
      <c r="F141" s="690"/>
      <c r="G141" s="1790" t="s">
        <v>646</v>
      </c>
      <c r="H141" s="1791"/>
      <c r="I141" s="787"/>
      <c r="J141" s="1110">
        <f>○推計３!X297</f>
        <v>768400</v>
      </c>
      <c r="K141" s="781">
        <f t="shared" si="9"/>
        <v>768400</v>
      </c>
    </row>
    <row r="142" spans="1:11" ht="15.95" customHeight="1">
      <c r="A142" s="1349" t="s">
        <v>55</v>
      </c>
      <c r="B142" s="1792"/>
      <c r="C142" s="769">
        <f>○推計１!S161</f>
        <v>1697206</v>
      </c>
      <c r="D142" s="1175">
        <f>○推計３!U299</f>
        <v>708100</v>
      </c>
      <c r="E142" s="769">
        <f t="shared" si="8"/>
        <v>2405306</v>
      </c>
      <c r="F142" s="690"/>
      <c r="G142" s="1349" t="s">
        <v>55</v>
      </c>
      <c r="H142" s="1350"/>
      <c r="I142" s="769">
        <f>○推計２!V109</f>
        <v>1450689</v>
      </c>
      <c r="J142" s="1111">
        <f>○推計３!X298</f>
        <v>768400</v>
      </c>
      <c r="K142" s="769">
        <f t="shared" si="9"/>
        <v>2219089</v>
      </c>
    </row>
    <row r="143" spans="1:11" ht="21">
      <c r="A143" s="788"/>
      <c r="B143" s="792" t="s">
        <v>539</v>
      </c>
      <c r="C143" s="778">
        <f>○推計１!S162</f>
        <v>891121</v>
      </c>
      <c r="D143" s="791"/>
      <c r="E143" s="778">
        <f t="shared" si="8"/>
        <v>891121</v>
      </c>
      <c r="F143" s="690"/>
      <c r="G143" s="790"/>
      <c r="H143" s="777" t="s">
        <v>256</v>
      </c>
      <c r="I143" s="778">
        <f>○推計２!V110</f>
        <v>867036</v>
      </c>
      <c r="J143" s="791"/>
      <c r="K143" s="778">
        <f t="shared" si="9"/>
        <v>867036</v>
      </c>
    </row>
    <row r="144" spans="1:11" ht="21" customHeight="1">
      <c r="A144" s="1116"/>
      <c r="B144" s="1116"/>
      <c r="C144" s="798"/>
      <c r="D144" s="798"/>
      <c r="E144" s="798"/>
      <c r="F144" s="690"/>
      <c r="G144" s="793"/>
      <c r="H144" s="793"/>
      <c r="I144" s="795"/>
      <c r="J144" s="795"/>
      <c r="K144" s="795"/>
    </row>
    <row r="145" spans="1:11" ht="21" customHeight="1" thickBot="1">
      <c r="A145" s="797"/>
      <c r="B145" s="797"/>
      <c r="C145" s="798"/>
      <c r="D145" s="798"/>
      <c r="E145" s="798"/>
      <c r="F145" s="690"/>
      <c r="G145" s="793"/>
      <c r="H145" s="793"/>
      <c r="I145" s="795"/>
      <c r="J145" s="795"/>
      <c r="K145" s="795"/>
    </row>
    <row r="146" spans="1:11" ht="15" thickBot="1">
      <c r="A146" s="765" t="s">
        <v>761</v>
      </c>
      <c r="K146" s="1019" t="s">
        <v>114</v>
      </c>
    </row>
    <row r="147" spans="1:11" ht="24.75" customHeight="1">
      <c r="A147" s="1" t="s">
        <v>246</v>
      </c>
      <c r="G147" s="1" t="s">
        <v>247</v>
      </c>
      <c r="K147" s="767" t="s">
        <v>71</v>
      </c>
    </row>
    <row r="148" spans="1:11" ht="22.5" customHeight="1">
      <c r="A148" s="1631" t="s">
        <v>248</v>
      </c>
      <c r="B148" s="1631"/>
      <c r="C148" s="396" t="s">
        <v>111</v>
      </c>
      <c r="D148" s="396" t="s">
        <v>113</v>
      </c>
      <c r="E148" s="396" t="s">
        <v>249</v>
      </c>
      <c r="F148" s="690"/>
      <c r="G148" s="1796" t="s">
        <v>248</v>
      </c>
      <c r="H148" s="1797"/>
      <c r="I148" s="768" t="s">
        <v>112</v>
      </c>
      <c r="J148" s="768" t="s">
        <v>113</v>
      </c>
      <c r="K148" s="768" t="s">
        <v>250</v>
      </c>
    </row>
    <row r="149" spans="1:11" ht="15.95" customHeight="1">
      <c r="A149" s="1795" t="s">
        <v>251</v>
      </c>
      <c r="B149" s="1795"/>
      <c r="C149" s="769">
        <f>○推計１!S170</f>
        <v>182218</v>
      </c>
      <c r="D149" s="783"/>
      <c r="E149" s="769">
        <f>SUM(C149:D149)</f>
        <v>182218</v>
      </c>
      <c r="F149" s="690"/>
      <c r="G149" s="1793" t="s">
        <v>185</v>
      </c>
      <c r="H149" s="1794"/>
      <c r="I149" s="769">
        <f>○推計２!V116</f>
        <v>307735</v>
      </c>
      <c r="J149" s="783"/>
      <c r="K149" s="769">
        <f>SUM(I149:J149)</f>
        <v>307735</v>
      </c>
    </row>
    <row r="150" spans="1:11" ht="15.95" customHeight="1">
      <c r="A150" s="1787"/>
      <c r="B150" s="771" t="s">
        <v>130</v>
      </c>
      <c r="C150" s="772">
        <f>○資料１!R5</f>
        <v>24651</v>
      </c>
      <c r="D150" s="1137"/>
      <c r="E150" s="772">
        <f t="shared" ref="E150:E172" si="10">SUM(C150:D150)</f>
        <v>24651</v>
      </c>
      <c r="F150" s="690"/>
      <c r="G150" s="782"/>
      <c r="H150" s="774" t="s">
        <v>543</v>
      </c>
      <c r="I150" s="1136"/>
      <c r="J150" s="1137"/>
      <c r="K150" s="772">
        <f t="shared" ref="K150:K172" si="11">SUM(I150:J150)</f>
        <v>0</v>
      </c>
    </row>
    <row r="151" spans="1:11" ht="15.95" customHeight="1">
      <c r="A151" s="1787"/>
      <c r="B151" s="774" t="s">
        <v>132</v>
      </c>
      <c r="C151" s="775">
        <f>○資料１!R11</f>
        <v>150332</v>
      </c>
      <c r="D151" s="785"/>
      <c r="E151" s="775">
        <f t="shared" si="10"/>
        <v>150332</v>
      </c>
      <c r="F151" s="690"/>
      <c r="G151" s="788"/>
      <c r="H151" s="796" t="s">
        <v>546</v>
      </c>
      <c r="I151" s="733"/>
      <c r="J151" s="791"/>
      <c r="K151" s="778">
        <f t="shared" si="11"/>
        <v>0</v>
      </c>
    </row>
    <row r="152" spans="1:11" ht="15.95" customHeight="1">
      <c r="A152" s="1788"/>
      <c r="B152" s="779" t="s">
        <v>507</v>
      </c>
      <c r="C152" s="780">
        <f>C149-C150-C151</f>
        <v>7235</v>
      </c>
      <c r="D152" s="1138"/>
      <c r="E152" s="780">
        <f t="shared" si="10"/>
        <v>7235</v>
      </c>
      <c r="F152" s="690"/>
      <c r="G152" s="1790" t="s">
        <v>189</v>
      </c>
      <c r="H152" s="1791"/>
      <c r="I152" s="781">
        <f>○推計２!V119</f>
        <v>86139</v>
      </c>
      <c r="J152" s="787"/>
      <c r="K152" s="781">
        <f t="shared" si="11"/>
        <v>86139</v>
      </c>
    </row>
    <row r="153" spans="1:11" ht="15.95" customHeight="1">
      <c r="A153" s="1789" t="s">
        <v>252</v>
      </c>
      <c r="B153" s="1789"/>
      <c r="C153" s="781">
        <f>○推計１!S174</f>
        <v>17534</v>
      </c>
      <c r="D153" s="787"/>
      <c r="E153" s="781">
        <f t="shared" si="10"/>
        <v>17534</v>
      </c>
      <c r="F153" s="690"/>
      <c r="G153" s="1793" t="s">
        <v>191</v>
      </c>
      <c r="H153" s="1794"/>
      <c r="I153" s="769">
        <f>○推計２!V120</f>
        <v>156195</v>
      </c>
      <c r="J153" s="783"/>
      <c r="K153" s="769">
        <f t="shared" si="11"/>
        <v>156195</v>
      </c>
    </row>
    <row r="154" spans="1:11" ht="15.95" customHeight="1">
      <c r="A154" s="1789" t="s">
        <v>253</v>
      </c>
      <c r="B154" s="1789"/>
      <c r="C154" s="781">
        <f>○推計１!S175</f>
        <v>23811</v>
      </c>
      <c r="D154" s="787"/>
      <c r="E154" s="781">
        <f t="shared" si="10"/>
        <v>23811</v>
      </c>
      <c r="F154" s="690"/>
      <c r="G154" s="782"/>
      <c r="H154" s="774" t="s">
        <v>549</v>
      </c>
      <c r="I154" s="775">
        <f>○推計２!V121</f>
        <v>156195</v>
      </c>
      <c r="J154" s="785"/>
      <c r="K154" s="775">
        <f t="shared" si="11"/>
        <v>156195</v>
      </c>
    </row>
    <row r="155" spans="1:11" ht="15.95" customHeight="1">
      <c r="A155" s="1789" t="s">
        <v>254</v>
      </c>
      <c r="B155" s="1789"/>
      <c r="C155" s="781">
        <f>○推計１!S176</f>
        <v>159</v>
      </c>
      <c r="D155" s="787"/>
      <c r="E155" s="781">
        <f t="shared" si="10"/>
        <v>159</v>
      </c>
      <c r="F155" s="690"/>
      <c r="G155" s="788"/>
      <c r="H155" s="786" t="s">
        <v>550</v>
      </c>
      <c r="I155" s="778">
        <f>○推計２!V122</f>
        <v>0</v>
      </c>
      <c r="J155" s="791"/>
      <c r="K155" s="778">
        <f t="shared" si="11"/>
        <v>0</v>
      </c>
    </row>
    <row r="156" spans="1:11" ht="15.95" customHeight="1">
      <c r="A156" s="1795" t="s">
        <v>255</v>
      </c>
      <c r="B156" s="1795"/>
      <c r="C156" s="769">
        <f>○推計１!S177</f>
        <v>726657</v>
      </c>
      <c r="D156" s="783"/>
      <c r="E156" s="769">
        <f t="shared" si="10"/>
        <v>726657</v>
      </c>
      <c r="F156" s="690"/>
      <c r="G156" s="1790" t="s">
        <v>197</v>
      </c>
      <c r="H156" s="1791"/>
      <c r="I156" s="781">
        <f>○推計２!V123</f>
        <v>550069</v>
      </c>
      <c r="J156" s="787"/>
      <c r="K156" s="781">
        <f t="shared" si="11"/>
        <v>550069</v>
      </c>
    </row>
    <row r="157" spans="1:11" ht="15.95" customHeight="1">
      <c r="A157" s="1787"/>
      <c r="B157" s="784" t="s">
        <v>525</v>
      </c>
      <c r="C157" s="775">
        <f>○資料２!$P$24</f>
        <v>666685</v>
      </c>
      <c r="D157" s="785"/>
      <c r="E157" s="775">
        <f t="shared" si="10"/>
        <v>666685</v>
      </c>
      <c r="F157" s="690"/>
      <c r="G157" s="1790" t="s">
        <v>198</v>
      </c>
      <c r="H157" s="1791"/>
      <c r="I157" s="781">
        <f>○推計２!V124</f>
        <v>365744</v>
      </c>
      <c r="J157" s="787"/>
      <c r="K157" s="781">
        <f t="shared" si="11"/>
        <v>365744</v>
      </c>
    </row>
    <row r="158" spans="1:11" ht="15.95" customHeight="1">
      <c r="A158" s="1788"/>
      <c r="B158" s="786" t="s">
        <v>526</v>
      </c>
      <c r="C158" s="778">
        <f>C156-C157</f>
        <v>59972</v>
      </c>
      <c r="D158" s="791"/>
      <c r="E158" s="778">
        <f t="shared" si="10"/>
        <v>59972</v>
      </c>
      <c r="F158" s="690"/>
      <c r="G158" s="1790" t="s">
        <v>199</v>
      </c>
      <c r="H158" s="1791"/>
      <c r="I158" s="781">
        <f>○推計２!V125</f>
        <v>20000</v>
      </c>
      <c r="J158" s="787"/>
      <c r="K158" s="781">
        <f t="shared" si="11"/>
        <v>20000</v>
      </c>
    </row>
    <row r="159" spans="1:11" ht="15.95" customHeight="1">
      <c r="A159" s="1789" t="s">
        <v>225</v>
      </c>
      <c r="B159" s="1789"/>
      <c r="C159" s="781">
        <f>○推計１!S180</f>
        <v>44124</v>
      </c>
      <c r="D159" s="1174">
        <f>○推計３!U353</f>
        <v>0</v>
      </c>
      <c r="E159" s="781">
        <f t="shared" si="10"/>
        <v>44124</v>
      </c>
      <c r="F159" s="690"/>
      <c r="G159" s="1790" t="s">
        <v>201</v>
      </c>
      <c r="H159" s="1791"/>
      <c r="I159" s="781">
        <f>○推計２!V126</f>
        <v>282500</v>
      </c>
      <c r="J159" s="787"/>
      <c r="K159" s="781">
        <f t="shared" si="11"/>
        <v>282500</v>
      </c>
    </row>
    <row r="160" spans="1:11" ht="15.95" customHeight="1">
      <c r="A160" s="1789" t="s">
        <v>226</v>
      </c>
      <c r="B160" s="1789"/>
      <c r="C160" s="781">
        <f>○推計１!S181</f>
        <v>23314</v>
      </c>
      <c r="D160" s="1174">
        <f>○推計３!U354</f>
        <v>0</v>
      </c>
      <c r="E160" s="781">
        <f t="shared" si="10"/>
        <v>23314</v>
      </c>
      <c r="F160" s="690"/>
      <c r="G160" s="1790" t="s">
        <v>203</v>
      </c>
      <c r="H160" s="1791"/>
      <c r="I160" s="781">
        <f>○推計２!V127</f>
        <v>668244</v>
      </c>
      <c r="J160" s="787"/>
      <c r="K160" s="781">
        <f t="shared" si="11"/>
        <v>668244</v>
      </c>
    </row>
    <row r="161" spans="1:11" ht="15.95" customHeight="1">
      <c r="A161" s="1795" t="s">
        <v>227</v>
      </c>
      <c r="B161" s="1795"/>
      <c r="C161" s="769">
        <f>○推計１!S182</f>
        <v>261071</v>
      </c>
      <c r="D161" s="1175">
        <f>○推計３!U355</f>
        <v>37400</v>
      </c>
      <c r="E161" s="769">
        <f t="shared" si="10"/>
        <v>298471</v>
      </c>
      <c r="F161" s="690"/>
      <c r="G161" s="1790" t="s">
        <v>205</v>
      </c>
      <c r="H161" s="1791"/>
      <c r="I161" s="781">
        <f>○推計２!V128</f>
        <v>98000</v>
      </c>
      <c r="J161" s="1110">
        <f>○推計３!X353</f>
        <v>0</v>
      </c>
      <c r="K161" s="781">
        <f t="shared" si="11"/>
        <v>98000</v>
      </c>
    </row>
    <row r="162" spans="1:11" ht="15.95" customHeight="1">
      <c r="A162" s="1787"/>
      <c r="B162" s="774" t="s">
        <v>149</v>
      </c>
      <c r="C162" s="731"/>
      <c r="D162" s="1176">
        <f>○推計３!U356</f>
        <v>0</v>
      </c>
      <c r="E162" s="775">
        <f t="shared" si="10"/>
        <v>0</v>
      </c>
      <c r="F162" s="690"/>
      <c r="G162" s="1789" t="s">
        <v>634</v>
      </c>
      <c r="H162" s="1789"/>
      <c r="I162" s="781">
        <f>○推計２!V129</f>
        <v>0</v>
      </c>
      <c r="J162" s="1110">
        <f>○推計３!X354</f>
        <v>0</v>
      </c>
      <c r="K162" s="781">
        <f t="shared" si="11"/>
        <v>0</v>
      </c>
    </row>
    <row r="163" spans="1:11" ht="15.95" customHeight="1">
      <c r="A163" s="1788"/>
      <c r="B163" s="777" t="s">
        <v>151</v>
      </c>
      <c r="C163" s="733"/>
      <c r="D163" s="1177">
        <f>○推計３!U357</f>
        <v>0</v>
      </c>
      <c r="E163" s="778">
        <f t="shared" si="10"/>
        <v>0</v>
      </c>
      <c r="F163" s="690"/>
      <c r="G163" s="1790" t="s">
        <v>209</v>
      </c>
      <c r="H163" s="1791"/>
      <c r="I163" s="781">
        <f>○推計２!V130</f>
        <v>150000</v>
      </c>
      <c r="J163" s="1110">
        <f>○推計３!X355</f>
        <v>0</v>
      </c>
      <c r="K163" s="781">
        <f t="shared" si="11"/>
        <v>150000</v>
      </c>
    </row>
    <row r="164" spans="1:11" ht="15.95" customHeight="1">
      <c r="A164" s="1789" t="s">
        <v>230</v>
      </c>
      <c r="B164" s="1789"/>
      <c r="C164" s="781">
        <f>○推計１!S185</f>
        <v>38690</v>
      </c>
      <c r="D164" s="1174">
        <f>○推計３!U358</f>
        <v>0</v>
      </c>
      <c r="E164" s="781">
        <f t="shared" si="10"/>
        <v>38690</v>
      </c>
      <c r="F164" s="690"/>
      <c r="G164" s="1793" t="s">
        <v>228</v>
      </c>
      <c r="H164" s="1794"/>
      <c r="I164" s="783"/>
      <c r="J164" s="1111">
        <f>○推計３!X356</f>
        <v>366400</v>
      </c>
      <c r="K164" s="769">
        <f t="shared" si="11"/>
        <v>366400</v>
      </c>
    </row>
    <row r="165" spans="1:11" ht="15.95" customHeight="1">
      <c r="A165" s="1789" t="s">
        <v>232</v>
      </c>
      <c r="B165" s="1789"/>
      <c r="C165" s="781">
        <f>○推計１!S186</f>
        <v>95066</v>
      </c>
      <c r="D165" s="1174">
        <f>○推計３!U359</f>
        <v>250000</v>
      </c>
      <c r="E165" s="781">
        <f t="shared" si="10"/>
        <v>345066</v>
      </c>
      <c r="F165" s="690"/>
      <c r="G165" s="782"/>
      <c r="H165" s="774" t="s">
        <v>229</v>
      </c>
      <c r="I165" s="785"/>
      <c r="J165" s="1112">
        <f>○推計３!X357</f>
        <v>64000</v>
      </c>
      <c r="K165" s="775">
        <f t="shared" si="11"/>
        <v>64000</v>
      </c>
    </row>
    <row r="166" spans="1:11" ht="15.95" customHeight="1">
      <c r="A166" s="1789" t="s">
        <v>235</v>
      </c>
      <c r="B166" s="1789"/>
      <c r="C166" s="781">
        <f>○推計１!S187</f>
        <v>164738</v>
      </c>
      <c r="D166" s="1174">
        <f>○推計３!U360</f>
        <v>0</v>
      </c>
      <c r="E166" s="781">
        <f t="shared" si="10"/>
        <v>164738</v>
      </c>
      <c r="F166" s="690"/>
      <c r="G166" s="788"/>
      <c r="H166" s="777" t="s">
        <v>231</v>
      </c>
      <c r="I166" s="791"/>
      <c r="J166" s="1113">
        <f>○推計３!X358</f>
        <v>302400</v>
      </c>
      <c r="K166" s="778">
        <f t="shared" si="11"/>
        <v>302400</v>
      </c>
    </row>
    <row r="167" spans="1:11" ht="15.95" customHeight="1">
      <c r="A167" s="1795" t="s">
        <v>236</v>
      </c>
      <c r="B167" s="1795"/>
      <c r="C167" s="769">
        <f>○推計１!S188</f>
        <v>100397</v>
      </c>
      <c r="D167" s="1175">
        <f>○推計３!U361</f>
        <v>26000</v>
      </c>
      <c r="E167" s="769">
        <f t="shared" si="10"/>
        <v>126397</v>
      </c>
      <c r="F167" s="690"/>
      <c r="G167" s="1793" t="s">
        <v>233</v>
      </c>
      <c r="H167" s="1794"/>
      <c r="I167" s="783"/>
      <c r="J167" s="1111">
        <f>○推計３!X359</f>
        <v>0</v>
      </c>
      <c r="K167" s="769">
        <f t="shared" si="11"/>
        <v>0</v>
      </c>
    </row>
    <row r="168" spans="1:11" ht="15.95" customHeight="1">
      <c r="A168" s="773"/>
      <c r="B168" s="789" t="s">
        <v>535</v>
      </c>
      <c r="C168" s="1178">
        <v>26397</v>
      </c>
      <c r="D168" s="1176">
        <f>○推計３!U363</f>
        <v>0</v>
      </c>
      <c r="E168" s="775">
        <f t="shared" si="10"/>
        <v>26397</v>
      </c>
      <c r="F168" s="690"/>
      <c r="G168" s="782"/>
      <c r="H168" s="774" t="s">
        <v>229</v>
      </c>
      <c r="I168" s="785"/>
      <c r="J168" s="1112">
        <f>○推計３!X360</f>
        <v>0</v>
      </c>
      <c r="K168" s="775">
        <f t="shared" si="11"/>
        <v>0</v>
      </c>
    </row>
    <row r="169" spans="1:11" ht="15.95" customHeight="1">
      <c r="A169" s="773"/>
      <c r="B169" s="789" t="s">
        <v>536</v>
      </c>
      <c r="C169" s="731"/>
      <c r="D169" s="1176">
        <f>○推計３!U364</f>
        <v>0</v>
      </c>
      <c r="E169" s="775">
        <f t="shared" si="10"/>
        <v>0</v>
      </c>
      <c r="F169" s="690"/>
      <c r="G169" s="788"/>
      <c r="H169" s="777" t="s">
        <v>231</v>
      </c>
      <c r="I169" s="791"/>
      <c r="J169" s="1113">
        <f>○推計３!X361</f>
        <v>0</v>
      </c>
      <c r="K169" s="778">
        <f t="shared" si="11"/>
        <v>0</v>
      </c>
    </row>
    <row r="170" spans="1:11" ht="15.95" customHeight="1">
      <c r="A170" s="1789" t="s">
        <v>167</v>
      </c>
      <c r="B170" s="1789"/>
      <c r="C170" s="781">
        <f>○推計１!S193</f>
        <v>19945</v>
      </c>
      <c r="D170" s="1174">
        <f>○推計３!U366</f>
        <v>0</v>
      </c>
      <c r="E170" s="781">
        <f t="shared" si="10"/>
        <v>19945</v>
      </c>
      <c r="F170" s="690"/>
      <c r="G170" s="1790" t="s">
        <v>646</v>
      </c>
      <c r="H170" s="1791"/>
      <c r="I170" s="787"/>
      <c r="J170" s="1110">
        <f>○推計３!X365</f>
        <v>366400</v>
      </c>
      <c r="K170" s="781">
        <f t="shared" si="11"/>
        <v>366400</v>
      </c>
    </row>
    <row r="171" spans="1:11" ht="15.95" customHeight="1">
      <c r="A171" s="1349" t="s">
        <v>55</v>
      </c>
      <c r="B171" s="1792"/>
      <c r="C171" s="769">
        <f>○推計１!S194</f>
        <v>1697724</v>
      </c>
      <c r="D171" s="1175">
        <f>○推計３!U367</f>
        <v>313400</v>
      </c>
      <c r="E171" s="769">
        <f t="shared" si="10"/>
        <v>2011124</v>
      </c>
      <c r="F171" s="690"/>
      <c r="G171" s="1349" t="s">
        <v>55</v>
      </c>
      <c r="H171" s="1350"/>
      <c r="I171" s="769">
        <f>○推計２!V131</f>
        <v>1466313</v>
      </c>
      <c r="J171" s="1111">
        <f>○推計３!X366</f>
        <v>366400</v>
      </c>
      <c r="K171" s="769">
        <f t="shared" si="11"/>
        <v>1832713</v>
      </c>
    </row>
    <row r="172" spans="1:11" ht="21">
      <c r="A172" s="788"/>
      <c r="B172" s="792" t="s">
        <v>539</v>
      </c>
      <c r="C172" s="778">
        <f>○推計１!S195</f>
        <v>891639</v>
      </c>
      <c r="D172" s="791"/>
      <c r="E172" s="778">
        <f t="shared" si="10"/>
        <v>891639</v>
      </c>
      <c r="F172" s="690"/>
      <c r="G172" s="790"/>
      <c r="H172" s="777" t="s">
        <v>210</v>
      </c>
      <c r="I172" s="778">
        <f>○推計２!V132</f>
        <v>880065</v>
      </c>
      <c r="J172" s="791"/>
      <c r="K172" s="778">
        <f t="shared" si="11"/>
        <v>880065</v>
      </c>
    </row>
    <row r="173" spans="1:11" ht="21" customHeight="1">
      <c r="A173" s="690"/>
      <c r="B173" s="690"/>
      <c r="C173" s="690"/>
      <c r="D173" s="690"/>
      <c r="E173" s="690"/>
      <c r="F173" s="690"/>
    </row>
    <row r="174" spans="1:11" ht="22.5" customHeight="1">
      <c r="A174" s="690"/>
      <c r="B174" s="690"/>
      <c r="C174" s="690"/>
      <c r="D174" s="690"/>
      <c r="E174" s="690"/>
      <c r="F174" s="690"/>
    </row>
    <row r="175" spans="1:11">
      <c r="A175" s="690"/>
      <c r="B175" s="690"/>
      <c r="C175" s="690"/>
      <c r="D175" s="690"/>
      <c r="E175" s="690"/>
    </row>
  </sheetData>
  <mergeCells count="204">
    <mergeCell ref="A3:B3"/>
    <mergeCell ref="G3:H3"/>
    <mergeCell ref="A4:B4"/>
    <mergeCell ref="G4:H4"/>
    <mergeCell ref="A11:B11"/>
    <mergeCell ref="G11:H11"/>
    <mergeCell ref="A12:A13"/>
    <mergeCell ref="G12:H12"/>
    <mergeCell ref="G13:H13"/>
    <mergeCell ref="A8:B8"/>
    <mergeCell ref="G8:H8"/>
    <mergeCell ref="A9:B9"/>
    <mergeCell ref="A10:B10"/>
    <mergeCell ref="G25:H25"/>
    <mergeCell ref="A21:B21"/>
    <mergeCell ref="A22:B22"/>
    <mergeCell ref="G22:H22"/>
    <mergeCell ref="A15:B15"/>
    <mergeCell ref="G15:H15"/>
    <mergeCell ref="A25:B25"/>
    <mergeCell ref="A5:A7"/>
    <mergeCell ref="G7:H7"/>
    <mergeCell ref="A16:B16"/>
    <mergeCell ref="G16:H16"/>
    <mergeCell ref="A17:A18"/>
    <mergeCell ref="G17:H17"/>
    <mergeCell ref="G18:H18"/>
    <mergeCell ref="A19:B19"/>
    <mergeCell ref="G19:H19"/>
    <mergeCell ref="A20:B20"/>
    <mergeCell ref="A14:B14"/>
    <mergeCell ref="G14:H14"/>
    <mergeCell ref="A40:B40"/>
    <mergeCell ref="G40:H40"/>
    <mergeCell ref="A26:B26"/>
    <mergeCell ref="A32:B32"/>
    <mergeCell ref="G32:H32"/>
    <mergeCell ref="A33:B33"/>
    <mergeCell ref="G33:H33"/>
    <mergeCell ref="A34:A36"/>
    <mergeCell ref="G36:H36"/>
    <mergeCell ref="A37:B37"/>
    <mergeCell ref="G37:H37"/>
    <mergeCell ref="A38:B38"/>
    <mergeCell ref="A39:B39"/>
    <mergeCell ref="G26:H26"/>
    <mergeCell ref="A48:B48"/>
    <mergeCell ref="G48:H48"/>
    <mergeCell ref="A41:A42"/>
    <mergeCell ref="G41:H41"/>
    <mergeCell ref="G42:H42"/>
    <mergeCell ref="A43:B43"/>
    <mergeCell ref="G43:H43"/>
    <mergeCell ref="A44:B44"/>
    <mergeCell ref="G44:H44"/>
    <mergeCell ref="A45:B45"/>
    <mergeCell ref="G45:H45"/>
    <mergeCell ref="A46:A47"/>
    <mergeCell ref="G46:H46"/>
    <mergeCell ref="G47:H47"/>
    <mergeCell ref="A63:A65"/>
    <mergeCell ref="G65:H65"/>
    <mergeCell ref="A49:B49"/>
    <mergeCell ref="A50:B50"/>
    <mergeCell ref="A51:B51"/>
    <mergeCell ref="G51:H51"/>
    <mergeCell ref="G54:H54"/>
    <mergeCell ref="A54:B54"/>
    <mergeCell ref="G55:H55"/>
    <mergeCell ref="A55:B55"/>
    <mergeCell ref="A61:B61"/>
    <mergeCell ref="G61:H61"/>
    <mergeCell ref="A62:B62"/>
    <mergeCell ref="G62:H62"/>
    <mergeCell ref="A73:B73"/>
    <mergeCell ref="G73:H73"/>
    <mergeCell ref="A66:B66"/>
    <mergeCell ref="G66:H66"/>
    <mergeCell ref="A67:B67"/>
    <mergeCell ref="A68:B68"/>
    <mergeCell ref="A69:B69"/>
    <mergeCell ref="G69:H69"/>
    <mergeCell ref="A70:A71"/>
    <mergeCell ref="G70:H70"/>
    <mergeCell ref="G71:H71"/>
    <mergeCell ref="A72:B72"/>
    <mergeCell ref="G72:H72"/>
    <mergeCell ref="G83:H83"/>
    <mergeCell ref="A83:B83"/>
    <mergeCell ref="G84:H84"/>
    <mergeCell ref="A74:B74"/>
    <mergeCell ref="G74:H74"/>
    <mergeCell ref="A75:A76"/>
    <mergeCell ref="G75:H75"/>
    <mergeCell ref="G76:H76"/>
    <mergeCell ref="A77:B77"/>
    <mergeCell ref="G77:H77"/>
    <mergeCell ref="A78:B78"/>
    <mergeCell ref="A79:B79"/>
    <mergeCell ref="A80:B80"/>
    <mergeCell ref="G80:H80"/>
    <mergeCell ref="A98:B98"/>
    <mergeCell ref="G98:H98"/>
    <mergeCell ref="A84:B84"/>
    <mergeCell ref="A90:B90"/>
    <mergeCell ref="G90:H90"/>
    <mergeCell ref="A91:B91"/>
    <mergeCell ref="G91:H91"/>
    <mergeCell ref="A92:A94"/>
    <mergeCell ref="G94:H94"/>
    <mergeCell ref="A95:B95"/>
    <mergeCell ref="G95:H95"/>
    <mergeCell ref="A96:B96"/>
    <mergeCell ref="A97:B97"/>
    <mergeCell ref="A106:B106"/>
    <mergeCell ref="G106:H106"/>
    <mergeCell ref="A99:A100"/>
    <mergeCell ref="G99:H99"/>
    <mergeCell ref="G100:H100"/>
    <mergeCell ref="A101:B101"/>
    <mergeCell ref="G101:H101"/>
    <mergeCell ref="A102:B102"/>
    <mergeCell ref="G102:H102"/>
    <mergeCell ref="A103:B103"/>
    <mergeCell ref="G103:H103"/>
    <mergeCell ref="A104:A105"/>
    <mergeCell ref="G104:H104"/>
    <mergeCell ref="G105:H105"/>
    <mergeCell ref="A121:A123"/>
    <mergeCell ref="G123:H123"/>
    <mergeCell ref="A107:B107"/>
    <mergeCell ref="A108:B108"/>
    <mergeCell ref="A109:B109"/>
    <mergeCell ref="G109:H109"/>
    <mergeCell ref="G112:H112"/>
    <mergeCell ref="A112:B112"/>
    <mergeCell ref="G113:H113"/>
    <mergeCell ref="A113:B113"/>
    <mergeCell ref="A119:B119"/>
    <mergeCell ref="G119:H119"/>
    <mergeCell ref="A120:B120"/>
    <mergeCell ref="G120:H120"/>
    <mergeCell ref="A131:B131"/>
    <mergeCell ref="G131:H131"/>
    <mergeCell ref="A124:B124"/>
    <mergeCell ref="G124:H124"/>
    <mergeCell ref="A125:B125"/>
    <mergeCell ref="A126:B126"/>
    <mergeCell ref="A127:B127"/>
    <mergeCell ref="G127:H127"/>
    <mergeCell ref="A128:A129"/>
    <mergeCell ref="G128:H128"/>
    <mergeCell ref="G129:H129"/>
    <mergeCell ref="A130:B130"/>
    <mergeCell ref="G130:H130"/>
    <mergeCell ref="A137:B137"/>
    <mergeCell ref="A138:B138"/>
    <mergeCell ref="G138:H138"/>
    <mergeCell ref="A141:B141"/>
    <mergeCell ref="G142:H142"/>
    <mergeCell ref="A132:B132"/>
    <mergeCell ref="G132:H132"/>
    <mergeCell ref="A133:A134"/>
    <mergeCell ref="G133:H133"/>
    <mergeCell ref="G134:H134"/>
    <mergeCell ref="A135:B135"/>
    <mergeCell ref="G135:H135"/>
    <mergeCell ref="A136:B136"/>
    <mergeCell ref="A157:A158"/>
    <mergeCell ref="G157:H157"/>
    <mergeCell ref="G158:H158"/>
    <mergeCell ref="A159:B159"/>
    <mergeCell ref="G159:H159"/>
    <mergeCell ref="A160:B160"/>
    <mergeCell ref="G160:H160"/>
    <mergeCell ref="A161:B161"/>
    <mergeCell ref="G141:H141"/>
    <mergeCell ref="A156:B156"/>
    <mergeCell ref="G156:H156"/>
    <mergeCell ref="A142:B142"/>
    <mergeCell ref="A148:B148"/>
    <mergeCell ref="G148:H148"/>
    <mergeCell ref="A149:B149"/>
    <mergeCell ref="G149:H149"/>
    <mergeCell ref="A150:A152"/>
    <mergeCell ref="G152:H152"/>
    <mergeCell ref="A153:B153"/>
    <mergeCell ref="G153:H153"/>
    <mergeCell ref="A154:B154"/>
    <mergeCell ref="A155:B155"/>
    <mergeCell ref="G161:H161"/>
    <mergeCell ref="A162:A163"/>
    <mergeCell ref="G162:H162"/>
    <mergeCell ref="G163:H163"/>
    <mergeCell ref="A171:B171"/>
    <mergeCell ref="G167:H167"/>
    <mergeCell ref="A165:B165"/>
    <mergeCell ref="A166:B166"/>
    <mergeCell ref="A167:B167"/>
    <mergeCell ref="G170:H170"/>
    <mergeCell ref="A170:B170"/>
    <mergeCell ref="G171:H171"/>
    <mergeCell ref="A164:B164"/>
    <mergeCell ref="G164:H164"/>
  </mergeCells>
  <phoneticPr fontId="2"/>
  <printOptions horizontalCentered="1"/>
  <pageMargins left="0.78740157480314965" right="0.78740157480314965" top="0.98425196850393704" bottom="0.98425196850393704" header="0.51181102362204722" footer="0.51181102362204722"/>
  <pageSetup paperSize="9" orientation="landscape" r:id="rId1"/>
  <headerFooter alignWithMargins="0"/>
  <rowBreaks count="3" manualBreakCount="3">
    <brk id="29" max="16383" man="1"/>
    <brk id="58" max="16383" man="1"/>
    <brk id="145" max="16383" man="1"/>
  </rowBreak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FF113"/>
  <sheetViews>
    <sheetView showGridLines="0" showZeros="0" view="pageBreakPreview" zoomScaleNormal="120" zoomScaleSheetLayoutView="100" workbookViewId="0">
      <pane xSplit="9" ySplit="7" topLeftCell="J8" activePane="bottomRight" state="frozen"/>
      <selection activeCell="B3" sqref="B3:H23"/>
      <selection pane="topRight" activeCell="B3" sqref="B3:H23"/>
      <selection pane="bottomLeft" activeCell="B3" sqref="B3:H23"/>
      <selection pane="bottomRight" activeCell="B1" sqref="B1"/>
    </sheetView>
  </sheetViews>
  <sheetFormatPr defaultRowHeight="10.5"/>
  <cols>
    <col min="1" max="1" width="1.375" style="801" customWidth="1"/>
    <col min="2" max="8" width="2.625" style="801" customWidth="1"/>
    <col min="9" max="9" width="5.125" style="801" customWidth="1"/>
    <col min="10" max="31" width="5.375" style="801" customWidth="1"/>
    <col min="32" max="181" width="6.625" style="801" customWidth="1"/>
    <col min="182" max="16384" width="9" style="801"/>
  </cols>
  <sheetData>
    <row r="1" spans="2:162" ht="17.25" customHeight="1" thickBot="1">
      <c r="B1" s="800" t="s">
        <v>762</v>
      </c>
      <c r="AC1" s="1568" t="s">
        <v>257</v>
      </c>
      <c r="AD1" s="1569"/>
      <c r="AE1" s="1570"/>
    </row>
    <row r="2" spans="2:162" ht="13.5" customHeight="1">
      <c r="AE2" s="802" t="s">
        <v>71</v>
      </c>
    </row>
    <row r="3" spans="2:162" ht="11.25" customHeight="1">
      <c r="B3" s="1798" t="s">
        <v>514</v>
      </c>
      <c r="C3" s="1799"/>
      <c r="D3" s="1799"/>
      <c r="E3" s="1799"/>
      <c r="F3" s="1799"/>
      <c r="G3" s="1799"/>
      <c r="H3" s="1800"/>
      <c r="I3" s="1955" t="s">
        <v>258</v>
      </c>
      <c r="J3" s="1958" t="s">
        <v>259</v>
      </c>
      <c r="K3" s="1958"/>
      <c r="L3" s="1960" t="s">
        <v>260</v>
      </c>
      <c r="M3" s="1961"/>
      <c r="N3" s="1961"/>
      <c r="O3" s="1961"/>
      <c r="P3" s="1961"/>
      <c r="Q3" s="1961"/>
      <c r="R3" s="1961"/>
      <c r="S3" s="1961"/>
      <c r="T3" s="1961"/>
      <c r="U3" s="1961"/>
      <c r="V3" s="1961"/>
      <c r="W3" s="1961"/>
      <c r="X3" s="1961"/>
      <c r="Y3" s="1961"/>
      <c r="Z3" s="1961"/>
      <c r="AA3" s="1961"/>
      <c r="AB3" s="1961"/>
      <c r="AC3" s="1961"/>
      <c r="AD3" s="1961"/>
      <c r="AE3" s="1962"/>
    </row>
    <row r="4" spans="2:162" ht="11.25" customHeight="1">
      <c r="B4" s="1798"/>
      <c r="C4" s="1799"/>
      <c r="D4" s="1799"/>
      <c r="E4" s="1799"/>
      <c r="F4" s="1799"/>
      <c r="G4" s="1799"/>
      <c r="H4" s="1800"/>
      <c r="I4" s="1956"/>
      <c r="J4" s="1958"/>
      <c r="K4" s="1958"/>
      <c r="L4" s="1952">
        <v>2</v>
      </c>
      <c r="M4" s="1953"/>
      <c r="N4" s="1953"/>
      <c r="O4" s="1954"/>
      <c r="P4" s="1952">
        <f>L4+1</f>
        <v>3</v>
      </c>
      <c r="Q4" s="1953"/>
      <c r="R4" s="1953"/>
      <c r="S4" s="1954"/>
      <c r="T4" s="1952">
        <f>P4+1</f>
        <v>4</v>
      </c>
      <c r="U4" s="1953"/>
      <c r="V4" s="1953"/>
      <c r="W4" s="1954"/>
      <c r="X4" s="1952">
        <f>T4+1</f>
        <v>5</v>
      </c>
      <c r="Y4" s="1953"/>
      <c r="Z4" s="1953"/>
      <c r="AA4" s="1954"/>
      <c r="AB4" s="1952">
        <f>X4+1</f>
        <v>6</v>
      </c>
      <c r="AC4" s="1953"/>
      <c r="AD4" s="1953"/>
      <c r="AE4" s="1954"/>
    </row>
    <row r="5" spans="2:162" ht="11.25" customHeight="1">
      <c r="B5" s="1798"/>
      <c r="C5" s="1799"/>
      <c r="D5" s="1799"/>
      <c r="E5" s="1799"/>
      <c r="F5" s="1799"/>
      <c r="G5" s="1799"/>
      <c r="H5" s="1800"/>
      <c r="I5" s="1956"/>
      <c r="J5" s="1959"/>
      <c r="K5" s="1959"/>
      <c r="L5" s="1940" t="s">
        <v>261</v>
      </c>
      <c r="M5" s="803"/>
      <c r="N5" s="804"/>
      <c r="O5" s="805"/>
      <c r="P5" s="1940" t="s">
        <v>261</v>
      </c>
      <c r="Q5" s="803"/>
      <c r="R5" s="804"/>
      <c r="S5" s="805"/>
      <c r="T5" s="1940" t="s">
        <v>261</v>
      </c>
      <c r="U5" s="803"/>
      <c r="V5" s="804"/>
      <c r="W5" s="805"/>
      <c r="X5" s="1940" t="s">
        <v>261</v>
      </c>
      <c r="Y5" s="803"/>
      <c r="Z5" s="804"/>
      <c r="AA5" s="805"/>
      <c r="AB5" s="1940" t="s">
        <v>261</v>
      </c>
      <c r="AC5" s="803"/>
      <c r="AD5" s="804"/>
      <c r="AE5" s="805"/>
    </row>
    <row r="6" spans="2:162" ht="8.25" customHeight="1">
      <c r="B6" s="1798"/>
      <c r="C6" s="1799"/>
      <c r="D6" s="1799"/>
      <c r="E6" s="1799"/>
      <c r="F6" s="1799"/>
      <c r="G6" s="1799"/>
      <c r="H6" s="1800"/>
      <c r="I6" s="1956"/>
      <c r="J6" s="806"/>
      <c r="K6" s="1980" t="s">
        <v>262</v>
      </c>
      <c r="L6" s="1940"/>
      <c r="M6" s="807"/>
      <c r="N6" s="1938" t="s">
        <v>263</v>
      </c>
      <c r="O6" s="808"/>
      <c r="P6" s="1940"/>
      <c r="Q6" s="807"/>
      <c r="R6" s="1938" t="s">
        <v>263</v>
      </c>
      <c r="S6" s="808"/>
      <c r="T6" s="1940"/>
      <c r="U6" s="807"/>
      <c r="V6" s="1938" t="s">
        <v>263</v>
      </c>
      <c r="W6" s="808"/>
      <c r="X6" s="1940"/>
      <c r="Y6" s="807"/>
      <c r="Z6" s="1938" t="s">
        <v>263</v>
      </c>
      <c r="AA6" s="808"/>
      <c r="AB6" s="1940"/>
      <c r="AC6" s="807"/>
      <c r="AD6" s="1938" t="s">
        <v>263</v>
      </c>
      <c r="AE6" s="808"/>
    </row>
    <row r="7" spans="2:162" ht="20.25" customHeight="1">
      <c r="B7" s="1798"/>
      <c r="C7" s="1799"/>
      <c r="D7" s="1799"/>
      <c r="E7" s="1799"/>
      <c r="F7" s="1799"/>
      <c r="G7" s="1799"/>
      <c r="H7" s="1800"/>
      <c r="I7" s="1957"/>
      <c r="J7" s="809"/>
      <c r="K7" s="1981"/>
      <c r="L7" s="1941"/>
      <c r="M7" s="810" t="s">
        <v>264</v>
      </c>
      <c r="N7" s="1939"/>
      <c r="O7" s="811" t="s">
        <v>264</v>
      </c>
      <c r="P7" s="1941"/>
      <c r="Q7" s="810" t="s">
        <v>264</v>
      </c>
      <c r="R7" s="1939"/>
      <c r="S7" s="811" t="s">
        <v>264</v>
      </c>
      <c r="T7" s="1941"/>
      <c r="U7" s="810" t="s">
        <v>264</v>
      </c>
      <c r="V7" s="1939"/>
      <c r="W7" s="811" t="s">
        <v>264</v>
      </c>
      <c r="X7" s="1941"/>
      <c r="Y7" s="810" t="s">
        <v>264</v>
      </c>
      <c r="Z7" s="1939"/>
      <c r="AA7" s="811" t="s">
        <v>264</v>
      </c>
      <c r="AB7" s="1941"/>
      <c r="AC7" s="810" t="s">
        <v>264</v>
      </c>
      <c r="AD7" s="1939"/>
      <c r="AE7" s="811" t="s">
        <v>264</v>
      </c>
      <c r="AF7" s="812"/>
      <c r="AG7" s="812"/>
      <c r="AH7" s="812"/>
      <c r="AI7" s="812"/>
      <c r="AJ7" s="812"/>
      <c r="AK7" s="812"/>
      <c r="AL7" s="812"/>
      <c r="AM7" s="812"/>
      <c r="AN7" s="812"/>
      <c r="AO7" s="812"/>
      <c r="AP7" s="812"/>
      <c r="AQ7" s="812"/>
      <c r="AR7" s="812"/>
      <c r="AS7" s="812"/>
      <c r="AT7" s="812"/>
      <c r="AU7" s="812"/>
      <c r="AV7" s="812"/>
      <c r="AW7" s="812"/>
      <c r="AX7" s="812"/>
      <c r="AY7" s="812"/>
      <c r="AZ7" s="812"/>
      <c r="BA7" s="812"/>
      <c r="BB7" s="812"/>
      <c r="BC7" s="812"/>
      <c r="BD7" s="812"/>
      <c r="BE7" s="812"/>
      <c r="BF7" s="812"/>
      <c r="BG7" s="812"/>
      <c r="BH7" s="812"/>
      <c r="BI7" s="812"/>
      <c r="BJ7" s="812"/>
      <c r="BK7" s="812"/>
      <c r="BL7" s="812"/>
      <c r="BM7" s="812"/>
      <c r="BN7" s="812"/>
      <c r="BO7" s="812"/>
      <c r="BP7" s="812"/>
      <c r="BQ7" s="812"/>
      <c r="BR7" s="812"/>
      <c r="BS7" s="812"/>
      <c r="BT7" s="812"/>
      <c r="BU7" s="812"/>
      <c r="BV7" s="812"/>
      <c r="BW7" s="812"/>
      <c r="BX7" s="812"/>
      <c r="BY7" s="812"/>
      <c r="BZ7" s="812"/>
      <c r="CA7" s="812"/>
      <c r="CB7" s="812"/>
      <c r="CC7" s="812"/>
      <c r="CD7" s="812"/>
      <c r="CE7" s="812"/>
      <c r="CF7" s="812"/>
      <c r="CG7" s="812"/>
      <c r="CH7" s="812"/>
      <c r="CI7" s="812"/>
      <c r="CJ7" s="812"/>
      <c r="CK7" s="812"/>
      <c r="CL7" s="812"/>
      <c r="CM7" s="812"/>
      <c r="CN7" s="812"/>
      <c r="CO7" s="812"/>
      <c r="CP7" s="812"/>
      <c r="CQ7" s="812"/>
      <c r="CR7" s="812"/>
      <c r="CS7" s="812"/>
      <c r="CT7" s="812"/>
      <c r="CU7" s="812"/>
      <c r="CV7" s="812"/>
      <c r="CW7" s="812"/>
      <c r="CX7" s="812"/>
      <c r="CY7" s="812"/>
      <c r="CZ7" s="812"/>
      <c r="DA7" s="812"/>
      <c r="DB7" s="812"/>
      <c r="DC7" s="812"/>
      <c r="DD7" s="812"/>
      <c r="DE7" s="812"/>
      <c r="DF7" s="812"/>
      <c r="DG7" s="812"/>
      <c r="DH7" s="812"/>
      <c r="DI7" s="812"/>
      <c r="DJ7" s="812"/>
      <c r="DK7" s="812"/>
      <c r="DL7" s="812"/>
      <c r="DM7" s="812"/>
      <c r="DN7" s="812"/>
      <c r="DO7" s="812"/>
      <c r="DP7" s="812"/>
      <c r="DQ7" s="812"/>
      <c r="DR7" s="812"/>
      <c r="DS7" s="812"/>
      <c r="DT7" s="812"/>
      <c r="DU7" s="812"/>
      <c r="DV7" s="812"/>
      <c r="DW7" s="812"/>
      <c r="DX7" s="812"/>
      <c r="DY7" s="812"/>
      <c r="DZ7" s="812"/>
      <c r="EA7" s="812"/>
      <c r="EB7" s="812"/>
      <c r="EC7" s="812"/>
      <c r="ED7" s="812"/>
      <c r="EE7" s="812"/>
      <c r="EF7" s="812"/>
      <c r="EG7" s="812"/>
      <c r="EH7" s="812"/>
      <c r="EI7" s="812"/>
      <c r="EJ7" s="812"/>
      <c r="EK7" s="812"/>
      <c r="EL7" s="812"/>
      <c r="EM7" s="812"/>
      <c r="EN7" s="812"/>
      <c r="EO7" s="812"/>
      <c r="EP7" s="812"/>
      <c r="EQ7" s="812"/>
      <c r="ER7" s="812"/>
      <c r="ES7" s="812"/>
      <c r="ET7" s="812"/>
      <c r="EU7" s="812"/>
      <c r="EV7" s="812"/>
      <c r="EW7" s="812"/>
      <c r="EX7" s="812"/>
      <c r="EY7" s="812"/>
      <c r="EZ7" s="812"/>
      <c r="FA7" s="812"/>
      <c r="FB7" s="812"/>
      <c r="FC7" s="812"/>
      <c r="FD7" s="812"/>
      <c r="FE7" s="812"/>
      <c r="FF7" s="812"/>
    </row>
    <row r="8" spans="2:162" ht="13.5" customHeight="1">
      <c r="B8" s="1963" t="s">
        <v>265</v>
      </c>
      <c r="C8" s="1967" t="s">
        <v>266</v>
      </c>
      <c r="D8" s="1967"/>
      <c r="E8" s="1967"/>
      <c r="F8" s="1967"/>
      <c r="G8" s="1967"/>
      <c r="H8" s="1968"/>
      <c r="I8" s="813" t="s">
        <v>647</v>
      </c>
      <c r="J8" s="294"/>
      <c r="K8" s="814"/>
      <c r="L8" s="815"/>
      <c r="M8" s="816"/>
      <c r="N8" s="816"/>
      <c r="O8" s="814"/>
      <c r="P8" s="294"/>
      <c r="Q8" s="816"/>
      <c r="R8" s="816"/>
      <c r="S8" s="817"/>
      <c r="T8" s="294"/>
      <c r="U8" s="816"/>
      <c r="V8" s="816"/>
      <c r="W8" s="817"/>
      <c r="X8" s="294"/>
      <c r="Y8" s="816"/>
      <c r="Z8" s="816"/>
      <c r="AA8" s="817"/>
      <c r="AB8" s="294"/>
      <c r="AC8" s="816"/>
      <c r="AD8" s="816"/>
      <c r="AE8" s="817"/>
    </row>
    <row r="9" spans="2:162" ht="13.5" customHeight="1">
      <c r="B9" s="1964"/>
      <c r="C9" s="1936" t="s">
        <v>267</v>
      </c>
      <c r="D9" s="1936"/>
      <c r="E9" s="1936"/>
      <c r="F9" s="1936"/>
      <c r="G9" s="1936"/>
      <c r="H9" s="1937"/>
      <c r="I9" s="818">
        <v>80</v>
      </c>
      <c r="J9" s="297">
        <v>84600</v>
      </c>
      <c r="K9" s="819">
        <v>35000</v>
      </c>
      <c r="L9" s="820">
        <v>322</v>
      </c>
      <c r="M9" s="821"/>
      <c r="N9" s="821">
        <v>258</v>
      </c>
      <c r="O9" s="819"/>
      <c r="P9" s="297">
        <v>385</v>
      </c>
      <c r="Q9" s="821"/>
      <c r="R9" s="821">
        <v>308</v>
      </c>
      <c r="S9" s="822"/>
      <c r="T9" s="297">
        <v>4582</v>
      </c>
      <c r="U9" s="821"/>
      <c r="V9" s="821">
        <v>3666</v>
      </c>
      <c r="W9" s="822"/>
      <c r="X9" s="297">
        <v>4582</v>
      </c>
      <c r="Y9" s="821"/>
      <c r="Z9" s="821">
        <v>3666</v>
      </c>
      <c r="AA9" s="822"/>
      <c r="AB9" s="297">
        <v>4582</v>
      </c>
      <c r="AC9" s="821"/>
      <c r="AD9" s="821">
        <v>3666</v>
      </c>
      <c r="AE9" s="822"/>
    </row>
    <row r="10" spans="2:162" ht="13.5" hidden="1" customHeight="1">
      <c r="B10" s="1964"/>
      <c r="C10" s="823"/>
      <c r="D10" s="824"/>
      <c r="E10" s="824"/>
      <c r="F10" s="824"/>
      <c r="G10" s="824"/>
      <c r="H10" s="825"/>
      <c r="I10" s="818"/>
      <c r="J10" s="315"/>
      <c r="K10" s="826"/>
      <c r="L10" s="827"/>
      <c r="M10" s="828"/>
      <c r="N10" s="828"/>
      <c r="O10" s="826"/>
      <c r="P10" s="315"/>
      <c r="Q10" s="828"/>
      <c r="R10" s="828"/>
      <c r="S10" s="829"/>
      <c r="T10" s="315"/>
      <c r="U10" s="828"/>
      <c r="V10" s="828"/>
      <c r="W10" s="829"/>
      <c r="X10" s="315"/>
      <c r="Y10" s="828"/>
      <c r="Z10" s="828"/>
      <c r="AA10" s="829"/>
      <c r="AB10" s="315"/>
      <c r="AC10" s="828"/>
      <c r="AD10" s="828"/>
      <c r="AE10" s="829"/>
    </row>
    <row r="11" spans="2:162" ht="13.5" customHeight="1">
      <c r="B11" s="1964"/>
      <c r="C11" s="1936" t="s">
        <v>268</v>
      </c>
      <c r="D11" s="1936"/>
      <c r="E11" s="1936"/>
      <c r="F11" s="1936"/>
      <c r="G11" s="1936"/>
      <c r="H11" s="1937"/>
      <c r="I11" s="818">
        <v>70</v>
      </c>
      <c r="J11" s="297">
        <v>96600</v>
      </c>
      <c r="K11" s="819">
        <v>9000</v>
      </c>
      <c r="L11" s="820">
        <v>83</v>
      </c>
      <c r="M11" s="821"/>
      <c r="N11" s="821">
        <v>58</v>
      </c>
      <c r="O11" s="819"/>
      <c r="P11" s="297">
        <v>99</v>
      </c>
      <c r="Q11" s="821"/>
      <c r="R11" s="821">
        <v>69</v>
      </c>
      <c r="S11" s="822"/>
      <c r="T11" s="297">
        <v>99</v>
      </c>
      <c r="U11" s="821"/>
      <c r="V11" s="821">
        <v>69</v>
      </c>
      <c r="W11" s="822"/>
      <c r="X11" s="297">
        <v>1053</v>
      </c>
      <c r="Y11" s="821"/>
      <c r="Z11" s="821">
        <v>737</v>
      </c>
      <c r="AA11" s="822"/>
      <c r="AB11" s="297">
        <v>1053</v>
      </c>
      <c r="AC11" s="821"/>
      <c r="AD11" s="821">
        <v>737</v>
      </c>
      <c r="AE11" s="822"/>
    </row>
    <row r="12" spans="2:162" ht="13.5" customHeight="1">
      <c r="B12" s="1964"/>
      <c r="C12" s="1936" t="s">
        <v>269</v>
      </c>
      <c r="D12" s="1936"/>
      <c r="E12" s="1936"/>
      <c r="F12" s="1936"/>
      <c r="G12" s="1936"/>
      <c r="H12" s="1937"/>
      <c r="I12" s="818">
        <v>50</v>
      </c>
      <c r="J12" s="297"/>
      <c r="K12" s="819"/>
      <c r="L12" s="820"/>
      <c r="M12" s="821"/>
      <c r="N12" s="821"/>
      <c r="O12" s="819"/>
      <c r="P12" s="297"/>
      <c r="Q12" s="821"/>
      <c r="R12" s="821"/>
      <c r="S12" s="822"/>
      <c r="T12" s="297"/>
      <c r="U12" s="821"/>
      <c r="V12" s="821"/>
      <c r="W12" s="822"/>
      <c r="X12" s="297"/>
      <c r="Y12" s="821"/>
      <c r="Z12" s="821"/>
      <c r="AA12" s="822"/>
      <c r="AB12" s="297"/>
      <c r="AC12" s="821"/>
      <c r="AD12" s="821"/>
      <c r="AE12" s="822"/>
    </row>
    <row r="13" spans="2:162" ht="13.5" customHeight="1">
      <c r="B13" s="1964"/>
      <c r="C13" s="1921" t="s">
        <v>270</v>
      </c>
      <c r="D13" s="1922"/>
      <c r="E13" s="1922"/>
      <c r="F13" s="1922"/>
      <c r="G13" s="1922"/>
      <c r="H13" s="1923"/>
      <c r="I13" s="818">
        <v>70</v>
      </c>
      <c r="J13" s="297"/>
      <c r="K13" s="819"/>
      <c r="L13" s="820"/>
      <c r="M13" s="821"/>
      <c r="N13" s="821"/>
      <c r="O13" s="819"/>
      <c r="P13" s="297"/>
      <c r="Q13" s="821"/>
      <c r="R13" s="821"/>
      <c r="S13" s="822"/>
      <c r="T13" s="297"/>
      <c r="U13" s="821"/>
      <c r="V13" s="821"/>
      <c r="W13" s="822"/>
      <c r="X13" s="297"/>
      <c r="Y13" s="821"/>
      <c r="Z13" s="821"/>
      <c r="AA13" s="822"/>
      <c r="AB13" s="297"/>
      <c r="AC13" s="821"/>
      <c r="AD13" s="821"/>
      <c r="AE13" s="822"/>
    </row>
    <row r="14" spans="2:162" ht="13.5" customHeight="1">
      <c r="B14" s="1964"/>
      <c r="C14" s="1971" t="s">
        <v>271</v>
      </c>
      <c r="D14" s="1972"/>
      <c r="E14" s="1972"/>
      <c r="F14" s="1921" t="s">
        <v>648</v>
      </c>
      <c r="G14" s="1922"/>
      <c r="H14" s="1923"/>
      <c r="I14" s="818">
        <v>50</v>
      </c>
      <c r="J14" s="297"/>
      <c r="K14" s="819"/>
      <c r="L14" s="820"/>
      <c r="M14" s="821"/>
      <c r="N14" s="821"/>
      <c r="O14" s="819"/>
      <c r="P14" s="297"/>
      <c r="Q14" s="821"/>
      <c r="R14" s="821"/>
      <c r="S14" s="822"/>
      <c r="T14" s="297"/>
      <c r="U14" s="821"/>
      <c r="V14" s="821"/>
      <c r="W14" s="822"/>
      <c r="X14" s="297"/>
      <c r="Y14" s="821"/>
      <c r="Z14" s="821"/>
      <c r="AA14" s="822"/>
      <c r="AB14" s="297"/>
      <c r="AC14" s="821"/>
      <c r="AD14" s="821"/>
      <c r="AE14" s="822"/>
    </row>
    <row r="15" spans="2:162" ht="13.5" customHeight="1">
      <c r="B15" s="1964"/>
      <c r="C15" s="1973"/>
      <c r="D15" s="1974"/>
      <c r="E15" s="1974"/>
      <c r="F15" s="1942" t="s">
        <v>671</v>
      </c>
      <c r="G15" s="1943"/>
      <c r="H15" s="1944"/>
      <c r="I15" s="818">
        <v>50</v>
      </c>
      <c r="J15" s="297"/>
      <c r="K15" s="819"/>
      <c r="L15" s="820"/>
      <c r="M15" s="821"/>
      <c r="N15" s="821"/>
      <c r="O15" s="819"/>
      <c r="P15" s="297"/>
      <c r="Q15" s="821"/>
      <c r="R15" s="821"/>
      <c r="S15" s="822"/>
      <c r="T15" s="297"/>
      <c r="U15" s="821"/>
      <c r="V15" s="821"/>
      <c r="W15" s="822"/>
      <c r="X15" s="297"/>
      <c r="Y15" s="821"/>
      <c r="Z15" s="821"/>
      <c r="AA15" s="822"/>
      <c r="AB15" s="297"/>
      <c r="AC15" s="821"/>
      <c r="AD15" s="821"/>
      <c r="AE15" s="822"/>
    </row>
    <row r="16" spans="2:162" ht="13.5" customHeight="1">
      <c r="B16" s="1964"/>
      <c r="C16" s="1975"/>
      <c r="D16" s="1976"/>
      <c r="E16" s="1976"/>
      <c r="F16" s="1977" t="s">
        <v>670</v>
      </c>
      <c r="G16" s="1978"/>
      <c r="H16" s="1979"/>
      <c r="I16" s="818">
        <v>50</v>
      </c>
      <c r="J16" s="297"/>
      <c r="K16" s="819"/>
      <c r="L16" s="820"/>
      <c r="M16" s="821"/>
      <c r="N16" s="821"/>
      <c r="O16" s="819"/>
      <c r="P16" s="297"/>
      <c r="Q16" s="821"/>
      <c r="R16" s="821"/>
      <c r="S16" s="822"/>
      <c r="T16" s="297"/>
      <c r="U16" s="821"/>
      <c r="V16" s="821"/>
      <c r="W16" s="822"/>
      <c r="X16" s="297"/>
      <c r="Y16" s="821"/>
      <c r="Z16" s="821"/>
      <c r="AA16" s="822"/>
      <c r="AB16" s="297"/>
      <c r="AC16" s="821"/>
      <c r="AD16" s="821"/>
      <c r="AE16" s="822"/>
    </row>
    <row r="17" spans="1:31" ht="13.5" customHeight="1">
      <c r="B17" s="1964"/>
      <c r="C17" s="1936" t="s">
        <v>273</v>
      </c>
      <c r="D17" s="1936"/>
      <c r="E17" s="1936"/>
      <c r="F17" s="1936"/>
      <c r="G17" s="1936"/>
      <c r="H17" s="1937"/>
      <c r="I17" s="818">
        <v>100</v>
      </c>
      <c r="J17" s="297">
        <v>26397</v>
      </c>
      <c r="K17" s="819">
        <v>26397</v>
      </c>
      <c r="L17" s="820">
        <v>272</v>
      </c>
      <c r="M17" s="821"/>
      <c r="N17" s="821"/>
      <c r="O17" s="819"/>
      <c r="P17" s="297">
        <v>290</v>
      </c>
      <c r="Q17" s="821"/>
      <c r="R17" s="821"/>
      <c r="S17" s="822"/>
      <c r="T17" s="297">
        <v>290</v>
      </c>
      <c r="U17" s="821"/>
      <c r="V17" s="821"/>
      <c r="W17" s="822"/>
      <c r="X17" s="297">
        <v>1706</v>
      </c>
      <c r="Y17" s="821"/>
      <c r="Z17" s="821"/>
      <c r="AA17" s="822"/>
      <c r="AB17" s="297">
        <v>1706</v>
      </c>
      <c r="AC17" s="821"/>
      <c r="AD17" s="821"/>
      <c r="AE17" s="822"/>
    </row>
    <row r="18" spans="1:31" ht="13.5" customHeight="1">
      <c r="B18" s="1964"/>
      <c r="C18" s="1936" t="s">
        <v>683</v>
      </c>
      <c r="D18" s="1936"/>
      <c r="E18" s="1936"/>
      <c r="F18" s="1936"/>
      <c r="G18" s="1936"/>
      <c r="H18" s="1937"/>
      <c r="I18" s="818">
        <v>75</v>
      </c>
      <c r="J18" s="297"/>
      <c r="K18" s="819"/>
      <c r="L18" s="820"/>
      <c r="M18" s="821"/>
      <c r="N18" s="821"/>
      <c r="O18" s="819"/>
      <c r="P18" s="297"/>
      <c r="Q18" s="821"/>
      <c r="R18" s="821"/>
      <c r="S18" s="822"/>
      <c r="T18" s="297"/>
      <c r="U18" s="821"/>
      <c r="V18" s="821"/>
      <c r="W18" s="822"/>
      <c r="X18" s="297"/>
      <c r="Y18" s="821"/>
      <c r="Z18" s="821"/>
      <c r="AA18" s="822"/>
      <c r="AB18" s="297"/>
      <c r="AC18" s="821"/>
      <c r="AD18" s="821"/>
      <c r="AE18" s="822"/>
    </row>
    <row r="19" spans="1:31" ht="13.5" customHeight="1">
      <c r="B19" s="1964"/>
      <c r="C19" s="1936" t="s">
        <v>684</v>
      </c>
      <c r="D19" s="1936"/>
      <c r="E19" s="1936"/>
      <c r="F19" s="1936"/>
      <c r="G19" s="1936"/>
      <c r="H19" s="1937"/>
      <c r="I19" s="818">
        <v>100</v>
      </c>
      <c r="J19" s="297"/>
      <c r="K19" s="819"/>
      <c r="L19" s="820"/>
      <c r="M19" s="821"/>
      <c r="N19" s="821"/>
      <c r="O19" s="819"/>
      <c r="P19" s="297"/>
      <c r="Q19" s="821"/>
      <c r="R19" s="821"/>
      <c r="S19" s="822"/>
      <c r="T19" s="297"/>
      <c r="U19" s="821"/>
      <c r="V19" s="821"/>
      <c r="W19" s="822"/>
      <c r="X19" s="297"/>
      <c r="Y19" s="821"/>
      <c r="Z19" s="821"/>
      <c r="AA19" s="822"/>
      <c r="AB19" s="297"/>
      <c r="AC19" s="821"/>
      <c r="AD19" s="821"/>
      <c r="AE19" s="822"/>
    </row>
    <row r="20" spans="1:31" ht="13.5" customHeight="1">
      <c r="B20" s="1965"/>
      <c r="C20" s="1949" t="s">
        <v>274</v>
      </c>
      <c r="D20" s="1950"/>
      <c r="E20" s="1950"/>
      <c r="F20" s="1950"/>
      <c r="G20" s="1950"/>
      <c r="H20" s="1951"/>
      <c r="I20" s="830">
        <v>50</v>
      </c>
      <c r="J20" s="318"/>
      <c r="K20" s="831"/>
      <c r="L20" s="832"/>
      <c r="M20" s="833"/>
      <c r="N20" s="833"/>
      <c r="O20" s="831"/>
      <c r="P20" s="318"/>
      <c r="Q20" s="833"/>
      <c r="R20" s="833"/>
      <c r="S20" s="834"/>
      <c r="T20" s="318"/>
      <c r="U20" s="833"/>
      <c r="V20" s="833"/>
      <c r="W20" s="834"/>
      <c r="X20" s="318"/>
      <c r="Y20" s="833"/>
      <c r="Z20" s="833"/>
      <c r="AA20" s="834"/>
      <c r="AB20" s="318"/>
      <c r="AC20" s="833"/>
      <c r="AD20" s="833"/>
      <c r="AE20" s="834"/>
    </row>
    <row r="21" spans="1:31" ht="13.5" customHeight="1">
      <c r="B21" s="1965"/>
      <c r="C21" s="1921" t="s">
        <v>699</v>
      </c>
      <c r="D21" s="1922"/>
      <c r="E21" s="1922"/>
      <c r="F21" s="1922"/>
      <c r="G21" s="1922"/>
      <c r="H21" s="1923"/>
      <c r="I21" s="830">
        <v>80</v>
      </c>
      <c r="J21" s="318"/>
      <c r="K21" s="831"/>
      <c r="L21" s="832"/>
      <c r="M21" s="833"/>
      <c r="N21" s="833"/>
      <c r="O21" s="831"/>
      <c r="P21" s="318"/>
      <c r="Q21" s="833"/>
      <c r="R21" s="833"/>
      <c r="S21" s="834"/>
      <c r="T21" s="318"/>
      <c r="U21" s="833"/>
      <c r="V21" s="833"/>
      <c r="W21" s="834"/>
      <c r="X21" s="318"/>
      <c r="Y21" s="833"/>
      <c r="Z21" s="833"/>
      <c r="AA21" s="834"/>
      <c r="AB21" s="318"/>
      <c r="AC21" s="833"/>
      <c r="AD21" s="833"/>
      <c r="AE21" s="834"/>
    </row>
    <row r="22" spans="1:31" ht="13.5" customHeight="1">
      <c r="B22" s="1965"/>
      <c r="C22" s="1921" t="s">
        <v>678</v>
      </c>
      <c r="D22" s="1922"/>
      <c r="E22" s="1922"/>
      <c r="F22" s="1922"/>
      <c r="G22" s="1922"/>
      <c r="H22" s="1923"/>
      <c r="I22" s="830">
        <v>70</v>
      </c>
      <c r="J22" s="318"/>
      <c r="K22" s="831"/>
      <c r="L22" s="832"/>
      <c r="M22" s="833"/>
      <c r="N22" s="833"/>
      <c r="O22" s="831"/>
      <c r="P22" s="318"/>
      <c r="Q22" s="833"/>
      <c r="R22" s="833"/>
      <c r="S22" s="834"/>
      <c r="T22" s="318"/>
      <c r="U22" s="833"/>
      <c r="V22" s="833"/>
      <c r="W22" s="834"/>
      <c r="X22" s="318"/>
      <c r="Y22" s="833"/>
      <c r="Z22" s="833"/>
      <c r="AA22" s="834"/>
      <c r="AB22" s="318"/>
      <c r="AC22" s="833"/>
      <c r="AD22" s="833"/>
      <c r="AE22" s="834"/>
    </row>
    <row r="23" spans="1:31" ht="13.5" customHeight="1">
      <c r="A23" s="801">
        <v>1</v>
      </c>
      <c r="B23" s="1966"/>
      <c r="C23" s="1969" t="s">
        <v>55</v>
      </c>
      <c r="D23" s="1969"/>
      <c r="E23" s="1969"/>
      <c r="F23" s="1969"/>
      <c r="G23" s="1969"/>
      <c r="H23" s="1970"/>
      <c r="I23" s="840"/>
      <c r="J23" s="841">
        <f>SUM(J8:J22)</f>
        <v>207597</v>
      </c>
      <c r="K23" s="842">
        <f>SUM(K8:K22)</f>
        <v>70397</v>
      </c>
      <c r="L23" s="843">
        <f t="shared" ref="L23:AE23" si="0">SUM(L8:L22)</f>
        <v>677</v>
      </c>
      <c r="M23" s="844">
        <f t="shared" si="0"/>
        <v>0</v>
      </c>
      <c r="N23" s="844">
        <f t="shared" si="0"/>
        <v>316</v>
      </c>
      <c r="O23" s="842">
        <f t="shared" si="0"/>
        <v>0</v>
      </c>
      <c r="P23" s="841">
        <f t="shared" si="0"/>
        <v>774</v>
      </c>
      <c r="Q23" s="844">
        <f t="shared" si="0"/>
        <v>0</v>
      </c>
      <c r="R23" s="844">
        <f t="shared" si="0"/>
        <v>377</v>
      </c>
      <c r="S23" s="845">
        <f t="shared" si="0"/>
        <v>0</v>
      </c>
      <c r="T23" s="841">
        <f t="shared" si="0"/>
        <v>4971</v>
      </c>
      <c r="U23" s="844">
        <f t="shared" si="0"/>
        <v>0</v>
      </c>
      <c r="V23" s="844">
        <f t="shared" si="0"/>
        <v>3735</v>
      </c>
      <c r="W23" s="845">
        <f t="shared" si="0"/>
        <v>0</v>
      </c>
      <c r="X23" s="841">
        <f t="shared" si="0"/>
        <v>7341</v>
      </c>
      <c r="Y23" s="844">
        <f t="shared" si="0"/>
        <v>0</v>
      </c>
      <c r="Z23" s="844">
        <f t="shared" si="0"/>
        <v>4403</v>
      </c>
      <c r="AA23" s="845">
        <f t="shared" si="0"/>
        <v>0</v>
      </c>
      <c r="AB23" s="841">
        <f t="shared" si="0"/>
        <v>7341</v>
      </c>
      <c r="AC23" s="844">
        <f t="shared" si="0"/>
        <v>0</v>
      </c>
      <c r="AD23" s="844">
        <f t="shared" si="0"/>
        <v>4403</v>
      </c>
      <c r="AE23" s="845">
        <f t="shared" si="0"/>
        <v>0</v>
      </c>
    </row>
    <row r="24" spans="1:31" s="846" customFormat="1" ht="13.5" customHeight="1">
      <c r="A24" s="846">
        <v>2</v>
      </c>
      <c r="B24" s="847"/>
      <c r="C24" s="1945" t="s">
        <v>275</v>
      </c>
      <c r="D24" s="1946"/>
      <c r="E24" s="1945" t="s">
        <v>276</v>
      </c>
      <c r="F24" s="1947"/>
      <c r="G24" s="1947"/>
      <c r="H24" s="1948"/>
      <c r="I24" s="813">
        <v>70</v>
      </c>
      <c r="J24" s="294"/>
      <c r="K24" s="814"/>
      <c r="L24" s="815"/>
      <c r="M24" s="816"/>
      <c r="N24" s="816"/>
      <c r="O24" s="814"/>
      <c r="P24" s="294"/>
      <c r="Q24" s="816"/>
      <c r="R24" s="816"/>
      <c r="S24" s="817"/>
      <c r="T24" s="294"/>
      <c r="U24" s="816"/>
      <c r="V24" s="816"/>
      <c r="W24" s="817"/>
      <c r="X24" s="294"/>
      <c r="Y24" s="816"/>
      <c r="Z24" s="816"/>
      <c r="AA24" s="817"/>
      <c r="AB24" s="294"/>
      <c r="AC24" s="816"/>
      <c r="AD24" s="816"/>
      <c r="AE24" s="817"/>
    </row>
    <row r="25" spans="1:31" ht="10.5" customHeight="1">
      <c r="B25" s="1787" t="s">
        <v>277</v>
      </c>
      <c r="C25" s="1912" t="s">
        <v>278</v>
      </c>
      <c r="D25" s="1913"/>
      <c r="E25" s="1903" t="s">
        <v>672</v>
      </c>
      <c r="F25" s="1906"/>
      <c r="G25" s="1906"/>
      <c r="H25" s="1907"/>
      <c r="I25" s="848">
        <v>30</v>
      </c>
      <c r="J25" s="310"/>
      <c r="K25" s="849"/>
      <c r="L25" s="850"/>
      <c r="M25" s="851"/>
      <c r="N25" s="851"/>
      <c r="O25" s="849"/>
      <c r="P25" s="310"/>
      <c r="Q25" s="851"/>
      <c r="R25" s="851"/>
      <c r="S25" s="852"/>
      <c r="T25" s="310"/>
      <c r="U25" s="851"/>
      <c r="V25" s="851"/>
      <c r="W25" s="852"/>
      <c r="X25" s="310"/>
      <c r="Y25" s="851"/>
      <c r="Z25" s="851"/>
      <c r="AA25" s="852"/>
      <c r="AB25" s="310"/>
      <c r="AC25" s="851"/>
      <c r="AD25" s="851"/>
      <c r="AE25" s="852"/>
    </row>
    <row r="26" spans="1:31" ht="10.5" customHeight="1">
      <c r="B26" s="1787"/>
      <c r="C26" s="1912"/>
      <c r="D26" s="1913"/>
      <c r="E26" s="1818" t="s">
        <v>673</v>
      </c>
      <c r="F26" s="1819"/>
      <c r="G26" s="1819"/>
      <c r="H26" s="1820"/>
      <c r="I26" s="848">
        <v>30</v>
      </c>
      <c r="J26" s="310"/>
      <c r="K26" s="849"/>
      <c r="L26" s="850"/>
      <c r="M26" s="851"/>
      <c r="N26" s="851"/>
      <c r="O26" s="849"/>
      <c r="P26" s="310"/>
      <c r="Q26" s="851"/>
      <c r="R26" s="851"/>
      <c r="S26" s="852"/>
      <c r="T26" s="310"/>
      <c r="U26" s="851"/>
      <c r="V26" s="851"/>
      <c r="W26" s="852"/>
      <c r="X26" s="310"/>
      <c r="Y26" s="851"/>
      <c r="Z26" s="851"/>
      <c r="AA26" s="852"/>
      <c r="AB26" s="310"/>
      <c r="AC26" s="851"/>
      <c r="AD26" s="851"/>
      <c r="AE26" s="852"/>
    </row>
    <row r="27" spans="1:31" ht="10.5" hidden="1" customHeight="1">
      <c r="B27" s="1787"/>
      <c r="C27" s="1912"/>
      <c r="D27" s="1913"/>
      <c r="E27" s="1818" t="s">
        <v>379</v>
      </c>
      <c r="F27" s="1843"/>
      <c r="G27" s="1843"/>
      <c r="H27" s="1844"/>
      <c r="I27" s="818">
        <v>30</v>
      </c>
      <c r="J27" s="297"/>
      <c r="K27" s="819"/>
      <c r="L27" s="820"/>
      <c r="M27" s="821"/>
      <c r="N27" s="821"/>
      <c r="O27" s="819"/>
      <c r="P27" s="297"/>
      <c r="Q27" s="821"/>
      <c r="R27" s="821"/>
      <c r="S27" s="822"/>
      <c r="T27" s="297"/>
      <c r="U27" s="821"/>
      <c r="V27" s="821"/>
      <c r="W27" s="822"/>
      <c r="X27" s="297"/>
      <c r="Y27" s="821"/>
      <c r="Z27" s="821"/>
      <c r="AA27" s="822"/>
      <c r="AB27" s="297"/>
      <c r="AC27" s="821"/>
      <c r="AD27" s="821"/>
      <c r="AE27" s="822"/>
    </row>
    <row r="28" spans="1:31" ht="10.5" hidden="1" customHeight="1">
      <c r="B28" s="1787"/>
      <c r="C28" s="1914"/>
      <c r="D28" s="1915"/>
      <c r="E28" s="1818" t="s">
        <v>380</v>
      </c>
      <c r="F28" s="1843"/>
      <c r="G28" s="1843"/>
      <c r="H28" s="1844"/>
      <c r="I28" s="818">
        <v>50</v>
      </c>
      <c r="J28" s="297"/>
      <c r="K28" s="819"/>
      <c r="L28" s="820"/>
      <c r="M28" s="821"/>
      <c r="N28" s="821"/>
      <c r="O28" s="819"/>
      <c r="P28" s="297"/>
      <c r="Q28" s="821"/>
      <c r="R28" s="821"/>
      <c r="S28" s="822"/>
      <c r="T28" s="297"/>
      <c r="U28" s="821"/>
      <c r="V28" s="821"/>
      <c r="W28" s="822"/>
      <c r="X28" s="297"/>
      <c r="Y28" s="821"/>
      <c r="Z28" s="821"/>
      <c r="AA28" s="822"/>
      <c r="AB28" s="297"/>
      <c r="AC28" s="821"/>
      <c r="AD28" s="821"/>
      <c r="AE28" s="822"/>
    </row>
    <row r="29" spans="1:31" ht="13.5" customHeight="1">
      <c r="A29" s="801">
        <v>2</v>
      </c>
      <c r="B29" s="1787"/>
      <c r="C29" s="1826" t="s">
        <v>279</v>
      </c>
      <c r="D29" s="1827"/>
      <c r="E29" s="1827"/>
      <c r="F29" s="1827"/>
      <c r="G29" s="1827"/>
      <c r="H29" s="1828"/>
      <c r="I29" s="818"/>
      <c r="J29" s="315">
        <f t="shared" ref="J29:AE29" si="1">SUM(J25:J28)</f>
        <v>0</v>
      </c>
      <c r="K29" s="826">
        <f t="shared" si="1"/>
        <v>0</v>
      </c>
      <c r="L29" s="827">
        <f t="shared" si="1"/>
        <v>0</v>
      </c>
      <c r="M29" s="828">
        <f t="shared" si="1"/>
        <v>0</v>
      </c>
      <c r="N29" s="828">
        <f t="shared" si="1"/>
        <v>0</v>
      </c>
      <c r="O29" s="826">
        <f t="shared" si="1"/>
        <v>0</v>
      </c>
      <c r="P29" s="315">
        <f t="shared" si="1"/>
        <v>0</v>
      </c>
      <c r="Q29" s="828">
        <f t="shared" si="1"/>
        <v>0</v>
      </c>
      <c r="R29" s="828">
        <f t="shared" si="1"/>
        <v>0</v>
      </c>
      <c r="S29" s="829">
        <f t="shared" si="1"/>
        <v>0</v>
      </c>
      <c r="T29" s="315">
        <f t="shared" si="1"/>
        <v>0</v>
      </c>
      <c r="U29" s="828">
        <f t="shared" si="1"/>
        <v>0</v>
      </c>
      <c r="V29" s="828">
        <f t="shared" si="1"/>
        <v>0</v>
      </c>
      <c r="W29" s="829">
        <f t="shared" si="1"/>
        <v>0</v>
      </c>
      <c r="X29" s="315">
        <f t="shared" si="1"/>
        <v>0</v>
      </c>
      <c r="Y29" s="828">
        <f t="shared" si="1"/>
        <v>0</v>
      </c>
      <c r="Z29" s="828">
        <f t="shared" si="1"/>
        <v>0</v>
      </c>
      <c r="AA29" s="829">
        <f t="shared" si="1"/>
        <v>0</v>
      </c>
      <c r="AB29" s="315">
        <f t="shared" si="1"/>
        <v>0</v>
      </c>
      <c r="AC29" s="828">
        <f t="shared" si="1"/>
        <v>0</v>
      </c>
      <c r="AD29" s="828">
        <f t="shared" si="1"/>
        <v>0</v>
      </c>
      <c r="AE29" s="829">
        <f t="shared" si="1"/>
        <v>0</v>
      </c>
    </row>
    <row r="30" spans="1:31" ht="13.5" customHeight="1">
      <c r="B30" s="1787"/>
      <c r="C30" s="1832" t="s">
        <v>280</v>
      </c>
      <c r="D30" s="1832"/>
      <c r="E30" s="1916" t="s">
        <v>655</v>
      </c>
      <c r="F30" s="1916"/>
      <c r="G30" s="1832" t="s">
        <v>281</v>
      </c>
      <c r="H30" s="1833"/>
      <c r="I30" s="818">
        <v>50</v>
      </c>
      <c r="J30" s="297"/>
      <c r="K30" s="819"/>
      <c r="L30" s="820"/>
      <c r="M30" s="821"/>
      <c r="N30" s="821"/>
      <c r="O30" s="819"/>
      <c r="P30" s="297"/>
      <c r="Q30" s="821"/>
      <c r="R30" s="821"/>
      <c r="S30" s="822"/>
      <c r="T30" s="297"/>
      <c r="U30" s="821"/>
      <c r="V30" s="821"/>
      <c r="W30" s="822"/>
      <c r="X30" s="297"/>
      <c r="Y30" s="821"/>
      <c r="Z30" s="821"/>
      <c r="AA30" s="822"/>
      <c r="AB30" s="297"/>
      <c r="AC30" s="821"/>
      <c r="AD30" s="821"/>
      <c r="AE30" s="822"/>
    </row>
    <row r="31" spans="1:31" ht="13.5" customHeight="1">
      <c r="B31" s="1787"/>
      <c r="C31" s="1832"/>
      <c r="D31" s="1832"/>
      <c r="E31" s="1916"/>
      <c r="F31" s="1916"/>
      <c r="G31" s="1832" t="s">
        <v>282</v>
      </c>
      <c r="H31" s="1833"/>
      <c r="I31" s="818">
        <v>50</v>
      </c>
      <c r="J31" s="297"/>
      <c r="K31" s="819"/>
      <c r="L31" s="820"/>
      <c r="M31" s="821"/>
      <c r="N31" s="821"/>
      <c r="O31" s="819"/>
      <c r="P31" s="297"/>
      <c r="Q31" s="821"/>
      <c r="R31" s="821"/>
      <c r="S31" s="822"/>
      <c r="T31" s="297"/>
      <c r="U31" s="821"/>
      <c r="V31" s="821"/>
      <c r="W31" s="822"/>
      <c r="X31" s="297"/>
      <c r="Y31" s="821"/>
      <c r="Z31" s="821"/>
      <c r="AA31" s="822"/>
      <c r="AB31" s="297"/>
      <c r="AC31" s="821"/>
      <c r="AD31" s="821"/>
      <c r="AE31" s="822"/>
    </row>
    <row r="32" spans="1:31" ht="13.5" customHeight="1">
      <c r="A32" s="801">
        <v>2</v>
      </c>
      <c r="B32" s="1787"/>
      <c r="C32" s="1826" t="s">
        <v>279</v>
      </c>
      <c r="D32" s="1827"/>
      <c r="E32" s="1827"/>
      <c r="F32" s="1827"/>
      <c r="G32" s="1827"/>
      <c r="H32" s="1828"/>
      <c r="I32" s="818"/>
      <c r="J32" s="315">
        <f t="shared" ref="J32:AE32" si="2">SUM(J30:J31)</f>
        <v>0</v>
      </c>
      <c r="K32" s="826">
        <f t="shared" si="2"/>
        <v>0</v>
      </c>
      <c r="L32" s="827">
        <f t="shared" si="2"/>
        <v>0</v>
      </c>
      <c r="M32" s="828">
        <f t="shared" si="2"/>
        <v>0</v>
      </c>
      <c r="N32" s="828">
        <f t="shared" si="2"/>
        <v>0</v>
      </c>
      <c r="O32" s="826">
        <f t="shared" si="2"/>
        <v>0</v>
      </c>
      <c r="P32" s="315">
        <f t="shared" si="2"/>
        <v>0</v>
      </c>
      <c r="Q32" s="828">
        <f t="shared" si="2"/>
        <v>0</v>
      </c>
      <c r="R32" s="828">
        <f t="shared" si="2"/>
        <v>0</v>
      </c>
      <c r="S32" s="829">
        <f t="shared" si="2"/>
        <v>0</v>
      </c>
      <c r="T32" s="315">
        <f t="shared" si="2"/>
        <v>0</v>
      </c>
      <c r="U32" s="828">
        <f t="shared" si="2"/>
        <v>0</v>
      </c>
      <c r="V32" s="828">
        <f t="shared" si="2"/>
        <v>0</v>
      </c>
      <c r="W32" s="829">
        <f t="shared" si="2"/>
        <v>0</v>
      </c>
      <c r="X32" s="315">
        <f t="shared" si="2"/>
        <v>0</v>
      </c>
      <c r="Y32" s="828">
        <f t="shared" si="2"/>
        <v>0</v>
      </c>
      <c r="Z32" s="828">
        <f t="shared" si="2"/>
        <v>0</v>
      </c>
      <c r="AA32" s="829">
        <f t="shared" si="2"/>
        <v>0</v>
      </c>
      <c r="AB32" s="315">
        <f t="shared" si="2"/>
        <v>0</v>
      </c>
      <c r="AC32" s="828">
        <f t="shared" si="2"/>
        <v>0</v>
      </c>
      <c r="AD32" s="828">
        <f t="shared" si="2"/>
        <v>0</v>
      </c>
      <c r="AE32" s="829">
        <f t="shared" si="2"/>
        <v>0</v>
      </c>
    </row>
    <row r="33" spans="1:31" ht="10.5" customHeight="1">
      <c r="B33" s="1787"/>
      <c r="C33" s="1917" t="s">
        <v>283</v>
      </c>
      <c r="D33" s="1921" t="s">
        <v>284</v>
      </c>
      <c r="E33" s="1922"/>
      <c r="F33" s="1922"/>
      <c r="G33" s="1922"/>
      <c r="H33" s="1923"/>
      <c r="I33" s="818" t="s">
        <v>649</v>
      </c>
      <c r="J33" s="297"/>
      <c r="K33" s="819"/>
      <c r="L33" s="820"/>
      <c r="M33" s="821"/>
      <c r="N33" s="821"/>
      <c r="O33" s="819"/>
      <c r="P33" s="297"/>
      <c r="Q33" s="821"/>
      <c r="R33" s="821"/>
      <c r="S33" s="822"/>
      <c r="T33" s="297"/>
      <c r="U33" s="821"/>
      <c r="V33" s="821"/>
      <c r="W33" s="822"/>
      <c r="X33" s="297"/>
      <c r="Y33" s="821"/>
      <c r="Z33" s="821"/>
      <c r="AA33" s="822"/>
      <c r="AB33" s="297"/>
      <c r="AC33" s="821"/>
      <c r="AD33" s="821"/>
      <c r="AE33" s="822"/>
    </row>
    <row r="34" spans="1:31" ht="10.5" customHeight="1">
      <c r="B34" s="1787"/>
      <c r="C34" s="1918"/>
      <c r="D34" s="1921" t="s">
        <v>285</v>
      </c>
      <c r="E34" s="1922"/>
      <c r="F34" s="1922"/>
      <c r="G34" s="1922"/>
      <c r="H34" s="1923"/>
      <c r="I34" s="818">
        <v>70</v>
      </c>
      <c r="J34" s="297"/>
      <c r="K34" s="819"/>
      <c r="L34" s="820"/>
      <c r="M34" s="821"/>
      <c r="N34" s="821"/>
      <c r="O34" s="819"/>
      <c r="P34" s="297"/>
      <c r="Q34" s="821"/>
      <c r="R34" s="821"/>
      <c r="S34" s="822"/>
      <c r="T34" s="297"/>
      <c r="U34" s="821"/>
      <c r="V34" s="821"/>
      <c r="W34" s="822"/>
      <c r="X34" s="297"/>
      <c r="Y34" s="821"/>
      <c r="Z34" s="821"/>
      <c r="AA34" s="822"/>
      <c r="AB34" s="297"/>
      <c r="AC34" s="821"/>
      <c r="AD34" s="821"/>
      <c r="AE34" s="822"/>
    </row>
    <row r="35" spans="1:31" ht="10.5" customHeight="1">
      <c r="B35" s="1787"/>
      <c r="C35" s="1919"/>
      <c r="D35" s="1924" t="s">
        <v>286</v>
      </c>
      <c r="E35" s="1925"/>
      <c r="F35" s="1925"/>
      <c r="G35" s="1925"/>
      <c r="H35" s="1926"/>
      <c r="I35" s="818">
        <v>50</v>
      </c>
      <c r="J35" s="297"/>
      <c r="K35" s="819"/>
      <c r="L35" s="820"/>
      <c r="M35" s="821"/>
      <c r="N35" s="821"/>
      <c r="O35" s="819"/>
      <c r="P35" s="297"/>
      <c r="Q35" s="821"/>
      <c r="R35" s="821"/>
      <c r="S35" s="822"/>
      <c r="T35" s="297"/>
      <c r="U35" s="821"/>
      <c r="V35" s="821"/>
      <c r="W35" s="822"/>
      <c r="X35" s="297"/>
      <c r="Y35" s="821"/>
      <c r="Z35" s="821"/>
      <c r="AA35" s="822"/>
      <c r="AB35" s="297"/>
      <c r="AC35" s="821"/>
      <c r="AD35" s="821"/>
      <c r="AE35" s="822"/>
    </row>
    <row r="36" spans="1:31" ht="10.5" customHeight="1">
      <c r="B36" s="1787"/>
      <c r="C36" s="1919"/>
      <c r="D36" s="1924" t="s">
        <v>287</v>
      </c>
      <c r="E36" s="1925"/>
      <c r="F36" s="1925"/>
      <c r="G36" s="1925"/>
      <c r="H36" s="1926"/>
      <c r="I36" s="818">
        <v>100</v>
      </c>
      <c r="J36" s="297"/>
      <c r="K36" s="819"/>
      <c r="L36" s="820"/>
      <c r="M36" s="821"/>
      <c r="N36" s="821"/>
      <c r="O36" s="819"/>
      <c r="P36" s="297"/>
      <c r="Q36" s="821"/>
      <c r="R36" s="821"/>
      <c r="S36" s="822"/>
      <c r="T36" s="297"/>
      <c r="U36" s="821"/>
      <c r="V36" s="821"/>
      <c r="W36" s="822"/>
      <c r="X36" s="297"/>
      <c r="Y36" s="821"/>
      <c r="Z36" s="821"/>
      <c r="AA36" s="822"/>
      <c r="AB36" s="297"/>
      <c r="AC36" s="821"/>
      <c r="AD36" s="821"/>
      <c r="AE36" s="822"/>
    </row>
    <row r="37" spans="1:31" ht="10.5" customHeight="1">
      <c r="B37" s="1787"/>
      <c r="C37" s="1920"/>
      <c r="D37" s="1924" t="s">
        <v>288</v>
      </c>
      <c r="E37" s="1925"/>
      <c r="F37" s="1925"/>
      <c r="G37" s="1925"/>
      <c r="H37" s="1926"/>
      <c r="I37" s="818">
        <v>50</v>
      </c>
      <c r="J37" s="297"/>
      <c r="K37" s="819"/>
      <c r="L37" s="820"/>
      <c r="M37" s="821"/>
      <c r="N37" s="821"/>
      <c r="O37" s="819"/>
      <c r="P37" s="297"/>
      <c r="Q37" s="821"/>
      <c r="R37" s="821"/>
      <c r="S37" s="822"/>
      <c r="T37" s="297"/>
      <c r="U37" s="821"/>
      <c r="V37" s="821"/>
      <c r="W37" s="822"/>
      <c r="X37" s="297"/>
      <c r="Y37" s="821"/>
      <c r="Z37" s="821"/>
      <c r="AA37" s="822"/>
      <c r="AB37" s="297"/>
      <c r="AC37" s="821"/>
      <c r="AD37" s="821"/>
      <c r="AE37" s="822"/>
    </row>
    <row r="38" spans="1:31" ht="10.5" customHeight="1">
      <c r="A38" s="801">
        <v>2</v>
      </c>
      <c r="B38" s="1787"/>
      <c r="C38" s="1826" t="s">
        <v>279</v>
      </c>
      <c r="D38" s="1827"/>
      <c r="E38" s="1827"/>
      <c r="F38" s="1827"/>
      <c r="G38" s="1827"/>
      <c r="H38" s="1828"/>
      <c r="I38" s="818"/>
      <c r="J38" s="315">
        <f t="shared" ref="J38:AE38" si="3">SUM(J33:J37)</f>
        <v>0</v>
      </c>
      <c r="K38" s="826">
        <f t="shared" si="3"/>
        <v>0</v>
      </c>
      <c r="L38" s="827">
        <f t="shared" si="3"/>
        <v>0</v>
      </c>
      <c r="M38" s="828">
        <f t="shared" si="3"/>
        <v>0</v>
      </c>
      <c r="N38" s="828">
        <f t="shared" si="3"/>
        <v>0</v>
      </c>
      <c r="O38" s="826">
        <f t="shared" si="3"/>
        <v>0</v>
      </c>
      <c r="P38" s="315">
        <f t="shared" si="3"/>
        <v>0</v>
      </c>
      <c r="Q38" s="828">
        <f t="shared" si="3"/>
        <v>0</v>
      </c>
      <c r="R38" s="828">
        <f t="shared" si="3"/>
        <v>0</v>
      </c>
      <c r="S38" s="829">
        <f t="shared" si="3"/>
        <v>0</v>
      </c>
      <c r="T38" s="315">
        <f t="shared" si="3"/>
        <v>0</v>
      </c>
      <c r="U38" s="828">
        <f t="shared" si="3"/>
        <v>0</v>
      </c>
      <c r="V38" s="828">
        <f t="shared" si="3"/>
        <v>0</v>
      </c>
      <c r="W38" s="829">
        <f t="shared" si="3"/>
        <v>0</v>
      </c>
      <c r="X38" s="315">
        <f t="shared" si="3"/>
        <v>0</v>
      </c>
      <c r="Y38" s="828">
        <f t="shared" si="3"/>
        <v>0</v>
      </c>
      <c r="Z38" s="828">
        <f t="shared" si="3"/>
        <v>0</v>
      </c>
      <c r="AA38" s="829">
        <f t="shared" si="3"/>
        <v>0</v>
      </c>
      <c r="AB38" s="315">
        <f t="shared" si="3"/>
        <v>0</v>
      </c>
      <c r="AC38" s="828">
        <f t="shared" si="3"/>
        <v>0</v>
      </c>
      <c r="AD38" s="828">
        <f t="shared" si="3"/>
        <v>0</v>
      </c>
      <c r="AE38" s="829">
        <f t="shared" si="3"/>
        <v>0</v>
      </c>
    </row>
    <row r="39" spans="1:31" ht="10.5" hidden="1" customHeight="1">
      <c r="B39" s="1787"/>
      <c r="C39" s="1930" t="s">
        <v>289</v>
      </c>
      <c r="D39" s="1933" t="s">
        <v>290</v>
      </c>
      <c r="E39" s="1934"/>
      <c r="F39" s="1934"/>
      <c r="G39" s="1934"/>
      <c r="H39" s="1935"/>
      <c r="I39" s="1101">
        <v>10</v>
      </c>
      <c r="J39" s="297"/>
      <c r="K39" s="819"/>
      <c r="L39" s="820"/>
      <c r="M39" s="821"/>
      <c r="N39" s="821"/>
      <c r="O39" s="819"/>
      <c r="P39" s="297"/>
      <c r="Q39" s="821"/>
      <c r="R39" s="821"/>
      <c r="S39" s="822"/>
      <c r="T39" s="297"/>
      <c r="U39" s="821"/>
      <c r="V39" s="821"/>
      <c r="W39" s="822"/>
      <c r="X39" s="297"/>
      <c r="Y39" s="821"/>
      <c r="Z39" s="821"/>
      <c r="AA39" s="822"/>
      <c r="AB39" s="297"/>
      <c r="AC39" s="821"/>
      <c r="AD39" s="821"/>
      <c r="AE39" s="822"/>
    </row>
    <row r="40" spans="1:31" ht="10.5" customHeight="1">
      <c r="B40" s="1787"/>
      <c r="C40" s="1931"/>
      <c r="D40" s="1933" t="s">
        <v>291</v>
      </c>
      <c r="E40" s="1934"/>
      <c r="F40" s="1934"/>
      <c r="G40" s="1934"/>
      <c r="H40" s="1935"/>
      <c r="I40" s="1101" t="s">
        <v>292</v>
      </c>
      <c r="J40" s="297"/>
      <c r="K40" s="819"/>
      <c r="L40" s="820"/>
      <c r="M40" s="821"/>
      <c r="N40" s="821"/>
      <c r="O40" s="819"/>
      <c r="P40" s="297"/>
      <c r="Q40" s="821"/>
      <c r="R40" s="821"/>
      <c r="S40" s="822"/>
      <c r="T40" s="297"/>
      <c r="U40" s="821"/>
      <c r="V40" s="821"/>
      <c r="W40" s="822"/>
      <c r="X40" s="297"/>
      <c r="Y40" s="821"/>
      <c r="Z40" s="821"/>
      <c r="AA40" s="822"/>
      <c r="AB40" s="297"/>
      <c r="AC40" s="821"/>
      <c r="AD40" s="821"/>
      <c r="AE40" s="822"/>
    </row>
    <row r="41" spans="1:31" ht="10.5" customHeight="1">
      <c r="B41" s="1787"/>
      <c r="C41" s="1931"/>
      <c r="D41" s="1933" t="s">
        <v>293</v>
      </c>
      <c r="E41" s="1934"/>
      <c r="F41" s="1934"/>
      <c r="G41" s="1934"/>
      <c r="H41" s="1935"/>
      <c r="I41" s="1101">
        <v>50</v>
      </c>
      <c r="J41" s="297"/>
      <c r="K41" s="819"/>
      <c r="L41" s="820"/>
      <c r="M41" s="821"/>
      <c r="N41" s="821"/>
      <c r="O41" s="819"/>
      <c r="P41" s="297"/>
      <c r="Q41" s="821"/>
      <c r="R41" s="821"/>
      <c r="S41" s="822"/>
      <c r="T41" s="297"/>
      <c r="U41" s="821"/>
      <c r="V41" s="821"/>
      <c r="W41" s="822"/>
      <c r="X41" s="297"/>
      <c r="Y41" s="821"/>
      <c r="Z41" s="821"/>
      <c r="AA41" s="822"/>
      <c r="AB41" s="297"/>
      <c r="AC41" s="821"/>
      <c r="AD41" s="821"/>
      <c r="AE41" s="822"/>
    </row>
    <row r="42" spans="1:31" ht="10.5" customHeight="1">
      <c r="B42" s="1787"/>
      <c r="C42" s="1932"/>
      <c r="D42" s="1903" t="s">
        <v>674</v>
      </c>
      <c r="E42" s="1906"/>
      <c r="F42" s="1906"/>
      <c r="G42" s="1906"/>
      <c r="H42" s="1907"/>
      <c r="I42" s="818">
        <v>70</v>
      </c>
      <c r="J42" s="297"/>
      <c r="K42" s="819"/>
      <c r="L42" s="820"/>
      <c r="M42" s="821"/>
      <c r="N42" s="821"/>
      <c r="O42" s="819"/>
      <c r="P42" s="297"/>
      <c r="Q42" s="821"/>
      <c r="R42" s="821"/>
      <c r="S42" s="822"/>
      <c r="T42" s="297"/>
      <c r="U42" s="821"/>
      <c r="V42" s="821"/>
      <c r="W42" s="822"/>
      <c r="X42" s="297"/>
      <c r="Y42" s="821"/>
      <c r="Z42" s="821"/>
      <c r="AA42" s="822"/>
      <c r="AB42" s="297"/>
      <c r="AC42" s="821"/>
      <c r="AD42" s="821"/>
      <c r="AE42" s="822"/>
    </row>
    <row r="43" spans="1:31" ht="13.5" customHeight="1">
      <c r="A43" s="801">
        <v>2</v>
      </c>
      <c r="B43" s="1787"/>
      <c r="C43" s="1826" t="s">
        <v>279</v>
      </c>
      <c r="D43" s="1827"/>
      <c r="E43" s="1827"/>
      <c r="F43" s="1827"/>
      <c r="G43" s="1827"/>
      <c r="H43" s="1828"/>
      <c r="I43" s="818"/>
      <c r="J43" s="315">
        <f>SUM(J39:J42)</f>
        <v>0</v>
      </c>
      <c r="K43" s="826">
        <f t="shared" ref="K43:AE43" si="4">SUM(K39:K42)</f>
        <v>0</v>
      </c>
      <c r="L43" s="827">
        <f t="shared" si="4"/>
        <v>0</v>
      </c>
      <c r="M43" s="828">
        <f t="shared" si="4"/>
        <v>0</v>
      </c>
      <c r="N43" s="828">
        <f t="shared" si="4"/>
        <v>0</v>
      </c>
      <c r="O43" s="826">
        <f t="shared" si="4"/>
        <v>0</v>
      </c>
      <c r="P43" s="315">
        <f t="shared" si="4"/>
        <v>0</v>
      </c>
      <c r="Q43" s="828">
        <f t="shared" si="4"/>
        <v>0</v>
      </c>
      <c r="R43" s="828">
        <f t="shared" si="4"/>
        <v>0</v>
      </c>
      <c r="S43" s="829">
        <f t="shared" si="4"/>
        <v>0</v>
      </c>
      <c r="T43" s="315">
        <f t="shared" si="4"/>
        <v>0</v>
      </c>
      <c r="U43" s="828">
        <f t="shared" si="4"/>
        <v>0</v>
      </c>
      <c r="V43" s="828">
        <f t="shared" si="4"/>
        <v>0</v>
      </c>
      <c r="W43" s="829">
        <f t="shared" si="4"/>
        <v>0</v>
      </c>
      <c r="X43" s="315">
        <f t="shared" si="4"/>
        <v>0</v>
      </c>
      <c r="Y43" s="828">
        <f t="shared" si="4"/>
        <v>0</v>
      </c>
      <c r="Z43" s="828">
        <f t="shared" si="4"/>
        <v>0</v>
      </c>
      <c r="AA43" s="829">
        <f t="shared" si="4"/>
        <v>0</v>
      </c>
      <c r="AB43" s="315">
        <f t="shared" si="4"/>
        <v>0</v>
      </c>
      <c r="AC43" s="828">
        <f t="shared" si="4"/>
        <v>0</v>
      </c>
      <c r="AD43" s="828">
        <f t="shared" si="4"/>
        <v>0</v>
      </c>
      <c r="AE43" s="829">
        <f t="shared" si="4"/>
        <v>0</v>
      </c>
    </row>
    <row r="44" spans="1:31" ht="10.5" customHeight="1">
      <c r="B44" s="1787"/>
      <c r="C44" s="1829" t="s">
        <v>294</v>
      </c>
      <c r="D44" s="1821" t="s">
        <v>295</v>
      </c>
      <c r="E44" s="1832" t="s">
        <v>296</v>
      </c>
      <c r="F44" s="1832"/>
      <c r="G44" s="1832"/>
      <c r="H44" s="1833"/>
      <c r="I44" s="818">
        <v>70</v>
      </c>
      <c r="J44" s="297"/>
      <c r="K44" s="819"/>
      <c r="L44" s="820"/>
      <c r="M44" s="821"/>
      <c r="N44" s="821"/>
      <c r="O44" s="819"/>
      <c r="P44" s="297"/>
      <c r="Q44" s="821"/>
      <c r="R44" s="821"/>
      <c r="S44" s="822"/>
      <c r="T44" s="297"/>
      <c r="U44" s="821"/>
      <c r="V44" s="821"/>
      <c r="W44" s="822"/>
      <c r="X44" s="297"/>
      <c r="Y44" s="821"/>
      <c r="Z44" s="821"/>
      <c r="AA44" s="822"/>
      <c r="AB44" s="297"/>
      <c r="AC44" s="821"/>
      <c r="AD44" s="821"/>
      <c r="AE44" s="822"/>
    </row>
    <row r="45" spans="1:31" ht="10.5" customHeight="1">
      <c r="B45" s="1787"/>
      <c r="C45" s="1830"/>
      <c r="D45" s="1822"/>
      <c r="E45" s="1832" t="s">
        <v>297</v>
      </c>
      <c r="F45" s="1832"/>
      <c r="G45" s="1832"/>
      <c r="H45" s="1833"/>
      <c r="I45" s="818">
        <v>20</v>
      </c>
      <c r="J45" s="297"/>
      <c r="K45" s="819"/>
      <c r="L45" s="820"/>
      <c r="M45" s="821"/>
      <c r="N45" s="821"/>
      <c r="O45" s="819"/>
      <c r="P45" s="297"/>
      <c r="Q45" s="821"/>
      <c r="R45" s="821"/>
      <c r="S45" s="822"/>
      <c r="T45" s="297"/>
      <c r="U45" s="821"/>
      <c r="V45" s="821"/>
      <c r="W45" s="822"/>
      <c r="X45" s="297"/>
      <c r="Y45" s="821"/>
      <c r="Z45" s="821"/>
      <c r="AA45" s="822"/>
      <c r="AB45" s="297"/>
      <c r="AC45" s="821"/>
      <c r="AD45" s="821"/>
      <c r="AE45" s="822"/>
    </row>
    <row r="46" spans="1:31" ht="10.5" customHeight="1">
      <c r="B46" s="1787"/>
      <c r="C46" s="1830"/>
      <c r="D46" s="1822"/>
      <c r="E46" s="1832" t="s">
        <v>298</v>
      </c>
      <c r="F46" s="1832"/>
      <c r="G46" s="1832"/>
      <c r="H46" s="1833"/>
      <c r="I46" s="818">
        <v>30</v>
      </c>
      <c r="J46" s="297"/>
      <c r="K46" s="819"/>
      <c r="L46" s="820"/>
      <c r="M46" s="821"/>
      <c r="N46" s="821"/>
      <c r="O46" s="819"/>
      <c r="P46" s="297"/>
      <c r="Q46" s="821"/>
      <c r="R46" s="821"/>
      <c r="S46" s="822"/>
      <c r="T46" s="297"/>
      <c r="U46" s="821"/>
      <c r="V46" s="821"/>
      <c r="W46" s="822"/>
      <c r="X46" s="297"/>
      <c r="Y46" s="821"/>
      <c r="Z46" s="821"/>
      <c r="AA46" s="822"/>
      <c r="AB46" s="297"/>
      <c r="AC46" s="821"/>
      <c r="AD46" s="821"/>
      <c r="AE46" s="822"/>
    </row>
    <row r="47" spans="1:31" ht="10.5" customHeight="1">
      <c r="B47" s="1787"/>
      <c r="C47" s="1830"/>
      <c r="D47" s="1822"/>
      <c r="E47" s="1832" t="s">
        <v>299</v>
      </c>
      <c r="F47" s="1832"/>
      <c r="G47" s="1832"/>
      <c r="H47" s="1833"/>
      <c r="I47" s="818">
        <v>30</v>
      </c>
      <c r="J47" s="297"/>
      <c r="K47" s="819"/>
      <c r="L47" s="820"/>
      <c r="M47" s="821"/>
      <c r="N47" s="821"/>
      <c r="O47" s="819"/>
      <c r="P47" s="297"/>
      <c r="Q47" s="821"/>
      <c r="R47" s="821"/>
      <c r="S47" s="822"/>
      <c r="T47" s="297"/>
      <c r="U47" s="821"/>
      <c r="V47" s="821"/>
      <c r="W47" s="822"/>
      <c r="X47" s="297"/>
      <c r="Y47" s="821"/>
      <c r="Z47" s="821"/>
      <c r="AA47" s="822"/>
      <c r="AB47" s="297"/>
      <c r="AC47" s="821"/>
      <c r="AD47" s="821"/>
      <c r="AE47" s="822"/>
    </row>
    <row r="48" spans="1:31" ht="10.5" customHeight="1">
      <c r="B48" s="1787"/>
      <c r="C48" s="1830"/>
      <c r="D48" s="1822"/>
      <c r="E48" s="1818" t="s">
        <v>381</v>
      </c>
      <c r="F48" s="1824"/>
      <c r="G48" s="1824"/>
      <c r="H48" s="1825"/>
      <c r="I48" s="1101">
        <v>70</v>
      </c>
      <c r="J48" s="297"/>
      <c r="K48" s="819"/>
      <c r="L48" s="820"/>
      <c r="M48" s="821"/>
      <c r="N48" s="821"/>
      <c r="O48" s="819"/>
      <c r="P48" s="297"/>
      <c r="Q48" s="821"/>
      <c r="R48" s="821"/>
      <c r="S48" s="822"/>
      <c r="T48" s="297"/>
      <c r="U48" s="821"/>
      <c r="V48" s="821"/>
      <c r="W48" s="822"/>
      <c r="X48" s="297"/>
      <c r="Y48" s="821"/>
      <c r="Z48" s="821"/>
      <c r="AA48" s="822"/>
      <c r="AB48" s="297"/>
      <c r="AC48" s="821"/>
      <c r="AD48" s="821"/>
      <c r="AE48" s="822"/>
    </row>
    <row r="49" spans="1:31" ht="10.5" customHeight="1">
      <c r="B49" s="1787"/>
      <c r="C49" s="1830"/>
      <c r="D49" s="1823"/>
      <c r="E49" s="1818" t="s">
        <v>382</v>
      </c>
      <c r="F49" s="1824"/>
      <c r="G49" s="1824"/>
      <c r="H49" s="1825"/>
      <c r="I49" s="1101">
        <v>50</v>
      </c>
      <c r="J49" s="297"/>
      <c r="K49" s="819"/>
      <c r="L49" s="820"/>
      <c r="M49" s="821"/>
      <c r="N49" s="821"/>
      <c r="O49" s="819"/>
      <c r="P49" s="297"/>
      <c r="Q49" s="821"/>
      <c r="R49" s="821"/>
      <c r="S49" s="822"/>
      <c r="T49" s="297"/>
      <c r="U49" s="821"/>
      <c r="V49" s="821"/>
      <c r="W49" s="822"/>
      <c r="X49" s="297"/>
      <c r="Y49" s="821"/>
      <c r="Z49" s="821"/>
      <c r="AA49" s="822"/>
      <c r="AB49" s="297"/>
      <c r="AC49" s="821"/>
      <c r="AD49" s="821"/>
      <c r="AE49" s="822"/>
    </row>
    <row r="50" spans="1:31" ht="10.5" hidden="1" customHeight="1">
      <c r="B50" s="1787"/>
      <c r="C50" s="1831"/>
      <c r="D50" s="1826"/>
      <c r="E50" s="1827"/>
      <c r="F50" s="1827"/>
      <c r="G50" s="1827"/>
      <c r="H50" s="1828"/>
      <c r="I50" s="818"/>
      <c r="J50" s="297"/>
      <c r="K50" s="819"/>
      <c r="L50" s="820"/>
      <c r="M50" s="821"/>
      <c r="N50" s="821"/>
      <c r="O50" s="819"/>
      <c r="P50" s="297"/>
      <c r="Q50" s="821"/>
      <c r="R50" s="821"/>
      <c r="S50" s="822"/>
      <c r="T50" s="297"/>
      <c r="U50" s="821"/>
      <c r="V50" s="821"/>
      <c r="W50" s="822"/>
      <c r="X50" s="297"/>
      <c r="Y50" s="821"/>
      <c r="Z50" s="821"/>
      <c r="AA50" s="822"/>
      <c r="AB50" s="297"/>
      <c r="AC50" s="821"/>
      <c r="AD50" s="821"/>
      <c r="AE50" s="822"/>
    </row>
    <row r="51" spans="1:31" ht="10.5" customHeight="1">
      <c r="A51" s="801">
        <v>2</v>
      </c>
      <c r="B51" s="1787"/>
      <c r="C51" s="1826" t="s">
        <v>279</v>
      </c>
      <c r="D51" s="1827"/>
      <c r="E51" s="1827"/>
      <c r="F51" s="1827"/>
      <c r="G51" s="1827"/>
      <c r="H51" s="1828"/>
      <c r="I51" s="818"/>
      <c r="J51" s="315">
        <f>SUM(J44:J50)</f>
        <v>0</v>
      </c>
      <c r="K51" s="826">
        <f t="shared" ref="K51:AE51" si="5">SUM(K44:K50)</f>
        <v>0</v>
      </c>
      <c r="L51" s="827">
        <f t="shared" si="5"/>
        <v>0</v>
      </c>
      <c r="M51" s="828">
        <f t="shared" si="5"/>
        <v>0</v>
      </c>
      <c r="N51" s="828">
        <f t="shared" si="5"/>
        <v>0</v>
      </c>
      <c r="O51" s="826">
        <f t="shared" si="5"/>
        <v>0</v>
      </c>
      <c r="P51" s="315">
        <f t="shared" si="5"/>
        <v>0</v>
      </c>
      <c r="Q51" s="828">
        <f t="shared" si="5"/>
        <v>0</v>
      </c>
      <c r="R51" s="828">
        <f t="shared" si="5"/>
        <v>0</v>
      </c>
      <c r="S51" s="829">
        <f t="shared" si="5"/>
        <v>0</v>
      </c>
      <c r="T51" s="315">
        <f t="shared" si="5"/>
        <v>0</v>
      </c>
      <c r="U51" s="828">
        <f t="shared" si="5"/>
        <v>0</v>
      </c>
      <c r="V51" s="828">
        <f t="shared" si="5"/>
        <v>0</v>
      </c>
      <c r="W51" s="829">
        <f t="shared" si="5"/>
        <v>0</v>
      </c>
      <c r="X51" s="315">
        <f t="shared" si="5"/>
        <v>0</v>
      </c>
      <c r="Y51" s="828">
        <f t="shared" si="5"/>
        <v>0</v>
      </c>
      <c r="Z51" s="828">
        <f t="shared" si="5"/>
        <v>0</v>
      </c>
      <c r="AA51" s="829">
        <f t="shared" si="5"/>
        <v>0</v>
      </c>
      <c r="AB51" s="315">
        <f t="shared" si="5"/>
        <v>0</v>
      </c>
      <c r="AC51" s="828">
        <f t="shared" si="5"/>
        <v>0</v>
      </c>
      <c r="AD51" s="828">
        <f t="shared" si="5"/>
        <v>0</v>
      </c>
      <c r="AE51" s="829">
        <f t="shared" si="5"/>
        <v>0</v>
      </c>
    </row>
    <row r="52" spans="1:31" ht="10.5" customHeight="1">
      <c r="B52" s="1787"/>
      <c r="C52" s="1829" t="s">
        <v>300</v>
      </c>
      <c r="D52" s="1821" t="s">
        <v>295</v>
      </c>
      <c r="E52" s="1832" t="s">
        <v>296</v>
      </c>
      <c r="F52" s="1832"/>
      <c r="G52" s="1832"/>
      <c r="H52" s="1833"/>
      <c r="I52" s="818">
        <v>70</v>
      </c>
      <c r="J52" s="297"/>
      <c r="K52" s="819"/>
      <c r="L52" s="820"/>
      <c r="M52" s="821"/>
      <c r="N52" s="821"/>
      <c r="O52" s="819"/>
      <c r="P52" s="297"/>
      <c r="Q52" s="821"/>
      <c r="R52" s="821"/>
      <c r="S52" s="822"/>
      <c r="T52" s="297"/>
      <c r="U52" s="821"/>
      <c r="V52" s="821"/>
      <c r="W52" s="822"/>
      <c r="X52" s="297"/>
      <c r="Y52" s="821"/>
      <c r="Z52" s="821"/>
      <c r="AA52" s="822"/>
      <c r="AB52" s="297"/>
      <c r="AC52" s="821"/>
      <c r="AD52" s="821"/>
      <c r="AE52" s="822"/>
    </row>
    <row r="53" spans="1:31" ht="10.5" customHeight="1">
      <c r="B53" s="1787"/>
      <c r="C53" s="1830"/>
      <c r="D53" s="1822"/>
      <c r="E53" s="1832" t="s">
        <v>297</v>
      </c>
      <c r="F53" s="1832"/>
      <c r="G53" s="1832"/>
      <c r="H53" s="1833"/>
      <c r="I53" s="818">
        <v>20</v>
      </c>
      <c r="J53" s="297"/>
      <c r="K53" s="819"/>
      <c r="L53" s="820"/>
      <c r="M53" s="821"/>
      <c r="N53" s="821"/>
      <c r="O53" s="819"/>
      <c r="P53" s="297"/>
      <c r="Q53" s="821"/>
      <c r="R53" s="821"/>
      <c r="S53" s="822"/>
      <c r="T53" s="297"/>
      <c r="U53" s="821"/>
      <c r="V53" s="821"/>
      <c r="W53" s="822"/>
      <c r="X53" s="297"/>
      <c r="Y53" s="821"/>
      <c r="Z53" s="821"/>
      <c r="AA53" s="822"/>
      <c r="AB53" s="297"/>
      <c r="AC53" s="821"/>
      <c r="AD53" s="821"/>
      <c r="AE53" s="822"/>
    </row>
    <row r="54" spans="1:31" ht="10.5" customHeight="1">
      <c r="B54" s="1787"/>
      <c r="C54" s="1830"/>
      <c r="D54" s="1822"/>
      <c r="E54" s="1832" t="s">
        <v>298</v>
      </c>
      <c r="F54" s="1832"/>
      <c r="G54" s="1832"/>
      <c r="H54" s="1833"/>
      <c r="I54" s="818">
        <v>30</v>
      </c>
      <c r="J54" s="297"/>
      <c r="K54" s="819"/>
      <c r="L54" s="820"/>
      <c r="M54" s="821"/>
      <c r="N54" s="821"/>
      <c r="O54" s="819"/>
      <c r="P54" s="297"/>
      <c r="Q54" s="821"/>
      <c r="R54" s="821"/>
      <c r="S54" s="822"/>
      <c r="T54" s="297"/>
      <c r="U54" s="821"/>
      <c r="V54" s="821"/>
      <c r="W54" s="822"/>
      <c r="X54" s="297"/>
      <c r="Y54" s="821"/>
      <c r="Z54" s="821"/>
      <c r="AA54" s="822"/>
      <c r="AB54" s="297"/>
      <c r="AC54" s="821"/>
      <c r="AD54" s="821"/>
      <c r="AE54" s="822"/>
    </row>
    <row r="55" spans="1:31" ht="10.5" customHeight="1">
      <c r="B55" s="1787"/>
      <c r="C55" s="1830"/>
      <c r="D55" s="1822"/>
      <c r="E55" s="1832" t="s">
        <v>299</v>
      </c>
      <c r="F55" s="1832"/>
      <c r="G55" s="1832"/>
      <c r="H55" s="1833"/>
      <c r="I55" s="818">
        <v>30</v>
      </c>
      <c r="J55" s="297"/>
      <c r="K55" s="819"/>
      <c r="L55" s="820"/>
      <c r="M55" s="821"/>
      <c r="N55" s="821"/>
      <c r="O55" s="819"/>
      <c r="P55" s="297"/>
      <c r="Q55" s="821"/>
      <c r="R55" s="821"/>
      <c r="S55" s="822"/>
      <c r="T55" s="297"/>
      <c r="U55" s="821"/>
      <c r="V55" s="821"/>
      <c r="W55" s="822"/>
      <c r="X55" s="297"/>
      <c r="Y55" s="821"/>
      <c r="Z55" s="821"/>
      <c r="AA55" s="822"/>
      <c r="AB55" s="297"/>
      <c r="AC55" s="821"/>
      <c r="AD55" s="821"/>
      <c r="AE55" s="822"/>
    </row>
    <row r="56" spans="1:31" ht="10.5" customHeight="1">
      <c r="B56" s="1787"/>
      <c r="C56" s="1830"/>
      <c r="D56" s="1822"/>
      <c r="E56" s="1818" t="s">
        <v>381</v>
      </c>
      <c r="F56" s="1824"/>
      <c r="G56" s="1824"/>
      <c r="H56" s="1825"/>
      <c r="I56" s="1101">
        <v>70</v>
      </c>
      <c r="J56" s="318"/>
      <c r="K56" s="831"/>
      <c r="L56" s="832"/>
      <c r="M56" s="833"/>
      <c r="N56" s="833"/>
      <c r="O56" s="831"/>
      <c r="P56" s="318"/>
      <c r="Q56" s="833"/>
      <c r="R56" s="833"/>
      <c r="S56" s="834"/>
      <c r="T56" s="318"/>
      <c r="U56" s="833"/>
      <c r="V56" s="833"/>
      <c r="W56" s="834"/>
      <c r="X56" s="318"/>
      <c r="Y56" s="833"/>
      <c r="Z56" s="833"/>
      <c r="AA56" s="834"/>
      <c r="AB56" s="318"/>
      <c r="AC56" s="833"/>
      <c r="AD56" s="833"/>
      <c r="AE56" s="834"/>
    </row>
    <row r="57" spans="1:31" ht="10.5" customHeight="1">
      <c r="B57" s="1787"/>
      <c r="C57" s="1830"/>
      <c r="D57" s="1823"/>
      <c r="E57" s="1818" t="s">
        <v>382</v>
      </c>
      <c r="F57" s="1824"/>
      <c r="G57" s="1824"/>
      <c r="H57" s="1825"/>
      <c r="I57" s="1101">
        <v>50</v>
      </c>
      <c r="J57" s="318"/>
      <c r="K57" s="831"/>
      <c r="L57" s="832"/>
      <c r="M57" s="833"/>
      <c r="N57" s="833"/>
      <c r="O57" s="831"/>
      <c r="P57" s="318"/>
      <c r="Q57" s="833"/>
      <c r="R57" s="833"/>
      <c r="S57" s="834"/>
      <c r="T57" s="318"/>
      <c r="U57" s="833"/>
      <c r="V57" s="833"/>
      <c r="W57" s="834"/>
      <c r="X57" s="318"/>
      <c r="Y57" s="833"/>
      <c r="Z57" s="833"/>
      <c r="AA57" s="834"/>
      <c r="AB57" s="318"/>
      <c r="AC57" s="833"/>
      <c r="AD57" s="833"/>
      <c r="AE57" s="834"/>
    </row>
    <row r="58" spans="1:31" ht="10.5" hidden="1" customHeight="1">
      <c r="B58" s="1787"/>
      <c r="C58" s="1831"/>
      <c r="D58" s="1826"/>
      <c r="E58" s="1827"/>
      <c r="F58" s="1827"/>
      <c r="G58" s="1827"/>
      <c r="H58" s="1828"/>
      <c r="I58" s="830"/>
      <c r="J58" s="318"/>
      <c r="K58" s="831"/>
      <c r="L58" s="832"/>
      <c r="M58" s="833"/>
      <c r="N58" s="833"/>
      <c r="O58" s="831"/>
      <c r="P58" s="318"/>
      <c r="Q58" s="833"/>
      <c r="R58" s="833"/>
      <c r="S58" s="834"/>
      <c r="T58" s="318"/>
      <c r="U58" s="833"/>
      <c r="V58" s="833"/>
      <c r="W58" s="834"/>
      <c r="X58" s="318"/>
      <c r="Y58" s="833"/>
      <c r="Z58" s="833"/>
      <c r="AA58" s="834"/>
      <c r="AB58" s="318"/>
      <c r="AC58" s="833"/>
      <c r="AD58" s="833"/>
      <c r="AE58" s="834"/>
    </row>
    <row r="59" spans="1:31" ht="10.5" customHeight="1">
      <c r="A59" s="801">
        <v>2</v>
      </c>
      <c r="B59" s="1788"/>
      <c r="C59" s="1927" t="s">
        <v>279</v>
      </c>
      <c r="D59" s="1928"/>
      <c r="E59" s="1928"/>
      <c r="F59" s="1928"/>
      <c r="G59" s="1928"/>
      <c r="H59" s="1929"/>
      <c r="I59" s="853"/>
      <c r="J59" s="841">
        <f>SUM(J52:J58)</f>
        <v>0</v>
      </c>
      <c r="K59" s="842">
        <f t="shared" ref="K59:AE59" si="6">SUM(K52:K58)</f>
        <v>0</v>
      </c>
      <c r="L59" s="843">
        <f t="shared" si="6"/>
        <v>0</v>
      </c>
      <c r="M59" s="844">
        <f t="shared" si="6"/>
        <v>0</v>
      </c>
      <c r="N59" s="844">
        <f t="shared" si="6"/>
        <v>0</v>
      </c>
      <c r="O59" s="842">
        <f t="shared" si="6"/>
        <v>0</v>
      </c>
      <c r="P59" s="841">
        <f t="shared" si="6"/>
        <v>0</v>
      </c>
      <c r="Q59" s="844">
        <f t="shared" si="6"/>
        <v>0</v>
      </c>
      <c r="R59" s="844">
        <f t="shared" si="6"/>
        <v>0</v>
      </c>
      <c r="S59" s="845">
        <f t="shared" si="6"/>
        <v>0</v>
      </c>
      <c r="T59" s="841">
        <f t="shared" si="6"/>
        <v>0</v>
      </c>
      <c r="U59" s="844">
        <f t="shared" si="6"/>
        <v>0</v>
      </c>
      <c r="V59" s="844">
        <f t="shared" si="6"/>
        <v>0</v>
      </c>
      <c r="W59" s="845">
        <f t="shared" si="6"/>
        <v>0</v>
      </c>
      <c r="X59" s="841">
        <f t="shared" si="6"/>
        <v>0</v>
      </c>
      <c r="Y59" s="844">
        <f t="shared" si="6"/>
        <v>0</v>
      </c>
      <c r="Z59" s="844">
        <f t="shared" si="6"/>
        <v>0</v>
      </c>
      <c r="AA59" s="845">
        <f t="shared" si="6"/>
        <v>0</v>
      </c>
      <c r="AB59" s="841">
        <f t="shared" si="6"/>
        <v>0</v>
      </c>
      <c r="AC59" s="844">
        <f t="shared" si="6"/>
        <v>0</v>
      </c>
      <c r="AD59" s="844">
        <f t="shared" si="6"/>
        <v>0</v>
      </c>
      <c r="AE59" s="845">
        <f t="shared" si="6"/>
        <v>0</v>
      </c>
    </row>
    <row r="60" spans="1:31" ht="14.45" hidden="1" customHeight="1">
      <c r="A60" s="801">
        <v>2</v>
      </c>
      <c r="B60" s="854"/>
      <c r="C60" s="1908" t="s">
        <v>301</v>
      </c>
      <c r="D60" s="1908"/>
      <c r="E60" s="1909" t="s">
        <v>302</v>
      </c>
      <c r="F60" s="1910"/>
      <c r="G60" s="1910"/>
      <c r="H60" s="1911"/>
      <c r="I60" s="855">
        <v>40</v>
      </c>
      <c r="J60" s="856"/>
      <c r="K60" s="857"/>
      <c r="L60" s="858"/>
      <c r="M60" s="859"/>
      <c r="N60" s="859"/>
      <c r="O60" s="857"/>
      <c r="P60" s="856"/>
      <c r="Q60" s="859"/>
      <c r="R60" s="859"/>
      <c r="S60" s="860"/>
      <c r="T60" s="856"/>
      <c r="U60" s="859"/>
      <c r="V60" s="859"/>
      <c r="W60" s="860"/>
      <c r="X60" s="856"/>
      <c r="Y60" s="859"/>
      <c r="Z60" s="859"/>
      <c r="AA60" s="860"/>
      <c r="AB60" s="856"/>
      <c r="AC60" s="859"/>
      <c r="AD60" s="859"/>
      <c r="AE60" s="860"/>
    </row>
    <row r="61" spans="1:31" ht="14.45" customHeight="1">
      <c r="A61" s="801">
        <v>2</v>
      </c>
      <c r="B61" s="770"/>
      <c r="C61" s="1882" t="s">
        <v>303</v>
      </c>
      <c r="D61" s="1883"/>
      <c r="E61" s="1883"/>
      <c r="F61" s="1884" t="s">
        <v>654</v>
      </c>
      <c r="G61" s="1883"/>
      <c r="H61" s="1885"/>
      <c r="I61" s="855">
        <v>70</v>
      </c>
      <c r="J61" s="856"/>
      <c r="K61" s="857"/>
      <c r="L61" s="858"/>
      <c r="M61" s="859"/>
      <c r="N61" s="859"/>
      <c r="O61" s="857"/>
      <c r="P61" s="856"/>
      <c r="Q61" s="859"/>
      <c r="R61" s="859"/>
      <c r="S61" s="860"/>
      <c r="T61" s="856"/>
      <c r="U61" s="859"/>
      <c r="V61" s="859"/>
      <c r="W61" s="860"/>
      <c r="X61" s="856"/>
      <c r="Y61" s="859"/>
      <c r="Z61" s="859"/>
      <c r="AA61" s="860"/>
      <c r="AB61" s="856"/>
      <c r="AC61" s="859"/>
      <c r="AD61" s="859"/>
      <c r="AE61" s="860"/>
    </row>
    <row r="62" spans="1:31" ht="14.45" customHeight="1">
      <c r="A62" s="801">
        <v>2</v>
      </c>
      <c r="B62" s="770"/>
      <c r="C62" s="1892" t="s">
        <v>304</v>
      </c>
      <c r="D62" s="1893"/>
      <c r="E62" s="1894"/>
      <c r="F62" s="1895" t="s">
        <v>654</v>
      </c>
      <c r="G62" s="1896"/>
      <c r="H62" s="1897"/>
      <c r="I62" s="861">
        <v>70</v>
      </c>
      <c r="J62" s="862"/>
      <c r="K62" s="863"/>
      <c r="L62" s="864"/>
      <c r="M62" s="865"/>
      <c r="N62" s="865"/>
      <c r="O62" s="863"/>
      <c r="P62" s="862"/>
      <c r="Q62" s="865"/>
      <c r="R62" s="865"/>
      <c r="S62" s="866"/>
      <c r="T62" s="862"/>
      <c r="U62" s="865"/>
      <c r="V62" s="865"/>
      <c r="W62" s="866"/>
      <c r="X62" s="862"/>
      <c r="Y62" s="865"/>
      <c r="Z62" s="865"/>
      <c r="AA62" s="866"/>
      <c r="AB62" s="862"/>
      <c r="AC62" s="865"/>
      <c r="AD62" s="865"/>
      <c r="AE62" s="866"/>
    </row>
    <row r="63" spans="1:31" ht="21" customHeight="1">
      <c r="B63" s="1874" t="s">
        <v>277</v>
      </c>
      <c r="C63" s="1876" t="s">
        <v>305</v>
      </c>
      <c r="D63" s="1877"/>
      <c r="E63" s="1886" t="s">
        <v>679</v>
      </c>
      <c r="F63" s="1887"/>
      <c r="G63" s="1887"/>
      <c r="H63" s="1888"/>
      <c r="I63" s="1102">
        <v>50</v>
      </c>
      <c r="J63" s="294"/>
      <c r="K63" s="814"/>
      <c r="L63" s="815"/>
      <c r="M63" s="816"/>
      <c r="N63" s="816"/>
      <c r="O63" s="814"/>
      <c r="P63" s="294"/>
      <c r="Q63" s="816"/>
      <c r="R63" s="816"/>
      <c r="S63" s="817"/>
      <c r="T63" s="294"/>
      <c r="U63" s="816"/>
      <c r="V63" s="816"/>
      <c r="W63" s="817"/>
      <c r="X63" s="294"/>
      <c r="Y63" s="816"/>
      <c r="Z63" s="816"/>
      <c r="AA63" s="817"/>
      <c r="AB63" s="294"/>
      <c r="AC63" s="816"/>
      <c r="AD63" s="816"/>
      <c r="AE63" s="817"/>
    </row>
    <row r="64" spans="1:31" ht="21" customHeight="1">
      <c r="B64" s="1874"/>
      <c r="C64" s="1841"/>
      <c r="D64" s="1878"/>
      <c r="E64" s="1889" t="s">
        <v>675</v>
      </c>
      <c r="F64" s="1890"/>
      <c r="G64" s="1890"/>
      <c r="H64" s="1891"/>
      <c r="I64" s="1103">
        <v>30</v>
      </c>
      <c r="J64" s="310"/>
      <c r="K64" s="849"/>
      <c r="L64" s="850"/>
      <c r="M64" s="851"/>
      <c r="N64" s="851"/>
      <c r="O64" s="849"/>
      <c r="P64" s="310"/>
      <c r="Q64" s="851"/>
      <c r="R64" s="851"/>
      <c r="S64" s="852"/>
      <c r="T64" s="310"/>
      <c r="U64" s="851"/>
      <c r="V64" s="851"/>
      <c r="W64" s="852"/>
      <c r="X64" s="310"/>
      <c r="Y64" s="851"/>
      <c r="Z64" s="851"/>
      <c r="AA64" s="852"/>
      <c r="AB64" s="310"/>
      <c r="AC64" s="851"/>
      <c r="AD64" s="851"/>
      <c r="AE64" s="852"/>
    </row>
    <row r="65" spans="1:31" ht="14.45" customHeight="1">
      <c r="A65" s="801">
        <v>2</v>
      </c>
      <c r="B65" s="1874"/>
      <c r="C65" s="1834" t="s">
        <v>279</v>
      </c>
      <c r="D65" s="1835"/>
      <c r="E65" s="1835"/>
      <c r="F65" s="1835"/>
      <c r="G65" s="1835"/>
      <c r="H65" s="1836"/>
      <c r="I65" s="1103"/>
      <c r="J65" s="867">
        <f>SUM(J63:J64)</f>
        <v>0</v>
      </c>
      <c r="K65" s="868">
        <f t="shared" ref="K65:AE65" si="7">SUM(K63:K64)</f>
        <v>0</v>
      </c>
      <c r="L65" s="869">
        <f t="shared" si="7"/>
        <v>0</v>
      </c>
      <c r="M65" s="870">
        <f t="shared" si="7"/>
        <v>0</v>
      </c>
      <c r="N65" s="870">
        <f t="shared" si="7"/>
        <v>0</v>
      </c>
      <c r="O65" s="868">
        <f t="shared" si="7"/>
        <v>0</v>
      </c>
      <c r="P65" s="867">
        <f t="shared" si="7"/>
        <v>0</v>
      </c>
      <c r="Q65" s="870">
        <f t="shared" si="7"/>
        <v>0</v>
      </c>
      <c r="R65" s="870">
        <f t="shared" si="7"/>
        <v>0</v>
      </c>
      <c r="S65" s="871">
        <f t="shared" si="7"/>
        <v>0</v>
      </c>
      <c r="T65" s="867">
        <f t="shared" si="7"/>
        <v>0</v>
      </c>
      <c r="U65" s="870">
        <f t="shared" si="7"/>
        <v>0</v>
      </c>
      <c r="V65" s="870">
        <f t="shared" si="7"/>
        <v>0</v>
      </c>
      <c r="W65" s="871">
        <f t="shared" si="7"/>
        <v>0</v>
      </c>
      <c r="X65" s="867">
        <f t="shared" si="7"/>
        <v>0</v>
      </c>
      <c r="Y65" s="870">
        <f t="shared" si="7"/>
        <v>0</v>
      </c>
      <c r="Z65" s="870">
        <f t="shared" si="7"/>
        <v>0</v>
      </c>
      <c r="AA65" s="871">
        <f t="shared" si="7"/>
        <v>0</v>
      </c>
      <c r="AB65" s="867">
        <f t="shared" si="7"/>
        <v>0</v>
      </c>
      <c r="AC65" s="870">
        <f t="shared" si="7"/>
        <v>0</v>
      </c>
      <c r="AD65" s="870">
        <f t="shared" si="7"/>
        <v>0</v>
      </c>
      <c r="AE65" s="871">
        <f t="shared" si="7"/>
        <v>0</v>
      </c>
    </row>
    <row r="66" spans="1:31" ht="14.45" hidden="1" customHeight="1">
      <c r="B66" s="1874"/>
      <c r="C66" s="1898" t="s">
        <v>306</v>
      </c>
      <c r="D66" s="1901" t="s">
        <v>272</v>
      </c>
      <c r="E66" s="1902"/>
      <c r="F66" s="1903" t="s">
        <v>307</v>
      </c>
      <c r="G66" s="1904"/>
      <c r="H66" s="1905"/>
      <c r="I66" s="1103">
        <v>50</v>
      </c>
      <c r="J66" s="310"/>
      <c r="K66" s="849"/>
      <c r="L66" s="850"/>
      <c r="M66" s="851"/>
      <c r="N66" s="851"/>
      <c r="O66" s="849"/>
      <c r="P66" s="310"/>
      <c r="Q66" s="851"/>
      <c r="R66" s="851"/>
      <c r="S66" s="852"/>
      <c r="T66" s="310"/>
      <c r="U66" s="851"/>
      <c r="V66" s="851"/>
      <c r="W66" s="852"/>
      <c r="X66" s="310"/>
      <c r="Y66" s="851"/>
      <c r="Z66" s="851"/>
      <c r="AA66" s="852"/>
      <c r="AB66" s="310"/>
      <c r="AC66" s="851"/>
      <c r="AD66" s="851"/>
      <c r="AE66" s="852"/>
    </row>
    <row r="67" spans="1:31" ht="14.45" hidden="1" customHeight="1">
      <c r="B67" s="1874"/>
      <c r="C67" s="1899"/>
      <c r="D67" s="1839" t="s">
        <v>383</v>
      </c>
      <c r="E67" s="1840"/>
      <c r="F67" s="1818" t="s">
        <v>384</v>
      </c>
      <c r="G67" s="1843"/>
      <c r="H67" s="1844"/>
      <c r="I67" s="1101">
        <v>30</v>
      </c>
      <c r="J67" s="297"/>
      <c r="K67" s="819"/>
      <c r="L67" s="820"/>
      <c r="M67" s="821"/>
      <c r="N67" s="821"/>
      <c r="O67" s="819"/>
      <c r="P67" s="297"/>
      <c r="Q67" s="821"/>
      <c r="R67" s="821"/>
      <c r="S67" s="822"/>
      <c r="T67" s="297"/>
      <c r="U67" s="821"/>
      <c r="V67" s="821"/>
      <c r="W67" s="822"/>
      <c r="X67" s="297"/>
      <c r="Y67" s="821"/>
      <c r="Z67" s="821"/>
      <c r="AA67" s="822"/>
      <c r="AB67" s="297"/>
      <c r="AC67" s="821"/>
      <c r="AD67" s="821"/>
      <c r="AE67" s="822"/>
    </row>
    <row r="68" spans="1:31" ht="14.45" hidden="1" customHeight="1">
      <c r="B68" s="1874"/>
      <c r="C68" s="1900"/>
      <c r="D68" s="1841"/>
      <c r="E68" s="1842"/>
      <c r="F68" s="1818" t="s">
        <v>385</v>
      </c>
      <c r="G68" s="1843"/>
      <c r="H68" s="1844"/>
      <c r="I68" s="1101">
        <v>50</v>
      </c>
      <c r="J68" s="297"/>
      <c r="K68" s="819"/>
      <c r="L68" s="820"/>
      <c r="M68" s="821"/>
      <c r="N68" s="821"/>
      <c r="O68" s="819"/>
      <c r="P68" s="297"/>
      <c r="Q68" s="821"/>
      <c r="R68" s="821"/>
      <c r="S68" s="822"/>
      <c r="T68" s="297"/>
      <c r="U68" s="821"/>
      <c r="V68" s="821"/>
      <c r="W68" s="822"/>
      <c r="X68" s="297"/>
      <c r="Y68" s="821"/>
      <c r="Z68" s="821"/>
      <c r="AA68" s="822"/>
      <c r="AB68" s="297"/>
      <c r="AC68" s="821"/>
      <c r="AD68" s="821"/>
      <c r="AE68" s="822"/>
    </row>
    <row r="69" spans="1:31" ht="14.45" hidden="1" customHeight="1">
      <c r="A69" s="801">
        <v>2</v>
      </c>
      <c r="B69" s="1874"/>
      <c r="C69" s="1834" t="s">
        <v>279</v>
      </c>
      <c r="D69" s="1835"/>
      <c r="E69" s="1835"/>
      <c r="F69" s="1835"/>
      <c r="G69" s="1835"/>
      <c r="H69" s="1836"/>
      <c r="I69" s="1101"/>
      <c r="J69" s="315">
        <f t="shared" ref="J69:AE69" si="8">SUM(J66:J68)</f>
        <v>0</v>
      </c>
      <c r="K69" s="826">
        <f t="shared" si="8"/>
        <v>0</v>
      </c>
      <c r="L69" s="827">
        <f t="shared" si="8"/>
        <v>0</v>
      </c>
      <c r="M69" s="828">
        <f t="shared" si="8"/>
        <v>0</v>
      </c>
      <c r="N69" s="828">
        <f t="shared" si="8"/>
        <v>0</v>
      </c>
      <c r="O69" s="826">
        <f t="shared" si="8"/>
        <v>0</v>
      </c>
      <c r="P69" s="315">
        <f t="shared" si="8"/>
        <v>0</v>
      </c>
      <c r="Q69" s="828">
        <f t="shared" si="8"/>
        <v>0</v>
      </c>
      <c r="R69" s="828">
        <f t="shared" si="8"/>
        <v>0</v>
      </c>
      <c r="S69" s="829">
        <f t="shared" si="8"/>
        <v>0</v>
      </c>
      <c r="T69" s="315">
        <f t="shared" si="8"/>
        <v>0</v>
      </c>
      <c r="U69" s="828">
        <f t="shared" si="8"/>
        <v>0</v>
      </c>
      <c r="V69" s="828">
        <f t="shared" si="8"/>
        <v>0</v>
      </c>
      <c r="W69" s="829">
        <f t="shared" si="8"/>
        <v>0</v>
      </c>
      <c r="X69" s="315">
        <f t="shared" si="8"/>
        <v>0</v>
      </c>
      <c r="Y69" s="828">
        <f t="shared" si="8"/>
        <v>0</v>
      </c>
      <c r="Z69" s="828">
        <f t="shared" si="8"/>
        <v>0</v>
      </c>
      <c r="AA69" s="829">
        <f t="shared" si="8"/>
        <v>0</v>
      </c>
      <c r="AB69" s="315">
        <f t="shared" si="8"/>
        <v>0</v>
      </c>
      <c r="AC69" s="828">
        <f t="shared" si="8"/>
        <v>0</v>
      </c>
      <c r="AD69" s="828">
        <f t="shared" si="8"/>
        <v>0</v>
      </c>
      <c r="AE69" s="829">
        <f t="shared" si="8"/>
        <v>0</v>
      </c>
    </row>
    <row r="70" spans="1:31" ht="17.25" hidden="1" customHeight="1">
      <c r="B70" s="1874"/>
      <c r="C70" s="1837" t="s">
        <v>308</v>
      </c>
      <c r="D70" s="1839" t="s">
        <v>383</v>
      </c>
      <c r="E70" s="1840"/>
      <c r="F70" s="1818" t="s">
        <v>386</v>
      </c>
      <c r="G70" s="1843"/>
      <c r="H70" s="1844"/>
      <c r="I70" s="1101">
        <v>30</v>
      </c>
      <c r="J70" s="297"/>
      <c r="K70" s="819"/>
      <c r="L70" s="820"/>
      <c r="M70" s="821"/>
      <c r="N70" s="821"/>
      <c r="O70" s="819"/>
      <c r="P70" s="297"/>
      <c r="Q70" s="821"/>
      <c r="R70" s="821"/>
      <c r="S70" s="822"/>
      <c r="T70" s="297"/>
      <c r="U70" s="821"/>
      <c r="V70" s="821"/>
      <c r="W70" s="822"/>
      <c r="X70" s="297"/>
      <c r="Y70" s="821"/>
      <c r="Z70" s="821"/>
      <c r="AA70" s="822"/>
      <c r="AB70" s="297"/>
      <c r="AC70" s="821"/>
      <c r="AD70" s="821"/>
      <c r="AE70" s="822"/>
    </row>
    <row r="71" spans="1:31" ht="17.25" hidden="1" customHeight="1">
      <c r="B71" s="1874"/>
      <c r="C71" s="1838"/>
      <c r="D71" s="1841"/>
      <c r="E71" s="1842"/>
      <c r="F71" s="1818" t="s">
        <v>387</v>
      </c>
      <c r="G71" s="1843"/>
      <c r="H71" s="1844"/>
      <c r="I71" s="1101">
        <v>50</v>
      </c>
      <c r="J71" s="297"/>
      <c r="K71" s="819"/>
      <c r="L71" s="820"/>
      <c r="M71" s="821"/>
      <c r="N71" s="821"/>
      <c r="O71" s="819"/>
      <c r="P71" s="297"/>
      <c r="Q71" s="821"/>
      <c r="R71" s="821"/>
      <c r="S71" s="822"/>
      <c r="T71" s="297"/>
      <c r="U71" s="821"/>
      <c r="V71" s="821"/>
      <c r="W71" s="822"/>
      <c r="X71" s="297"/>
      <c r="Y71" s="821"/>
      <c r="Z71" s="821"/>
      <c r="AA71" s="822"/>
      <c r="AB71" s="297"/>
      <c r="AC71" s="821"/>
      <c r="AD71" s="821"/>
      <c r="AE71" s="822"/>
    </row>
    <row r="72" spans="1:31" ht="14.45" hidden="1" customHeight="1">
      <c r="A72" s="801">
        <v>2</v>
      </c>
      <c r="B72" s="1874"/>
      <c r="C72" s="1834" t="s">
        <v>279</v>
      </c>
      <c r="D72" s="1835"/>
      <c r="E72" s="1835"/>
      <c r="F72" s="1835"/>
      <c r="G72" s="1835"/>
      <c r="H72" s="1836"/>
      <c r="I72" s="1101"/>
      <c r="J72" s="315">
        <f>SUM(J70:J71)</f>
        <v>0</v>
      </c>
      <c r="K72" s="826">
        <f t="shared" ref="K72:AE72" si="9">SUM(K70:K71)</f>
        <v>0</v>
      </c>
      <c r="L72" s="827">
        <f t="shared" si="9"/>
        <v>0</v>
      </c>
      <c r="M72" s="828">
        <f t="shared" si="9"/>
        <v>0</v>
      </c>
      <c r="N72" s="828">
        <f t="shared" si="9"/>
        <v>0</v>
      </c>
      <c r="O72" s="826">
        <f t="shared" si="9"/>
        <v>0</v>
      </c>
      <c r="P72" s="315">
        <f t="shared" si="9"/>
        <v>0</v>
      </c>
      <c r="Q72" s="828">
        <f t="shared" si="9"/>
        <v>0</v>
      </c>
      <c r="R72" s="828">
        <f t="shared" si="9"/>
        <v>0</v>
      </c>
      <c r="S72" s="829">
        <f t="shared" si="9"/>
        <v>0</v>
      </c>
      <c r="T72" s="315">
        <f t="shared" si="9"/>
        <v>0</v>
      </c>
      <c r="U72" s="828">
        <f t="shared" si="9"/>
        <v>0</v>
      </c>
      <c r="V72" s="828">
        <f t="shared" si="9"/>
        <v>0</v>
      </c>
      <c r="W72" s="829">
        <f t="shared" si="9"/>
        <v>0</v>
      </c>
      <c r="X72" s="315">
        <f t="shared" si="9"/>
        <v>0</v>
      </c>
      <c r="Y72" s="828">
        <f t="shared" si="9"/>
        <v>0</v>
      </c>
      <c r="Z72" s="828">
        <f t="shared" si="9"/>
        <v>0</v>
      </c>
      <c r="AA72" s="829">
        <f t="shared" si="9"/>
        <v>0</v>
      </c>
      <c r="AB72" s="315">
        <f t="shared" si="9"/>
        <v>0</v>
      </c>
      <c r="AC72" s="828">
        <f t="shared" si="9"/>
        <v>0</v>
      </c>
      <c r="AD72" s="828">
        <f t="shared" si="9"/>
        <v>0</v>
      </c>
      <c r="AE72" s="829">
        <f t="shared" si="9"/>
        <v>0</v>
      </c>
    </row>
    <row r="73" spans="1:31" ht="14.45" customHeight="1">
      <c r="B73" s="1874"/>
      <c r="C73" s="1879" t="s">
        <v>309</v>
      </c>
      <c r="D73" s="1845" t="s">
        <v>310</v>
      </c>
      <c r="E73" s="1846"/>
      <c r="F73" s="1846"/>
      <c r="G73" s="1846"/>
      <c r="H73" s="1847"/>
      <c r="I73" s="1101">
        <v>30</v>
      </c>
      <c r="J73" s="297"/>
      <c r="K73" s="819"/>
      <c r="L73" s="820"/>
      <c r="M73" s="821"/>
      <c r="N73" s="821"/>
      <c r="O73" s="819"/>
      <c r="P73" s="297"/>
      <c r="Q73" s="821"/>
      <c r="R73" s="821"/>
      <c r="S73" s="822"/>
      <c r="T73" s="297"/>
      <c r="U73" s="821"/>
      <c r="V73" s="821"/>
      <c r="W73" s="822"/>
      <c r="X73" s="297"/>
      <c r="Y73" s="821"/>
      <c r="Z73" s="821"/>
      <c r="AA73" s="822"/>
      <c r="AB73" s="297"/>
      <c r="AC73" s="821"/>
      <c r="AD73" s="821"/>
      <c r="AE73" s="822"/>
    </row>
    <row r="74" spans="1:31" ht="14.45" customHeight="1">
      <c r="B74" s="1874"/>
      <c r="C74" s="1880"/>
      <c r="D74" s="1845" t="s">
        <v>311</v>
      </c>
      <c r="E74" s="1846"/>
      <c r="F74" s="1846"/>
      <c r="G74" s="1846"/>
      <c r="H74" s="1847"/>
      <c r="I74" s="1101">
        <v>50</v>
      </c>
      <c r="J74" s="297"/>
      <c r="K74" s="819"/>
      <c r="L74" s="820"/>
      <c r="M74" s="821"/>
      <c r="N74" s="821"/>
      <c r="O74" s="819"/>
      <c r="P74" s="297"/>
      <c r="Q74" s="821"/>
      <c r="R74" s="821"/>
      <c r="S74" s="822"/>
      <c r="T74" s="297"/>
      <c r="U74" s="821"/>
      <c r="V74" s="821"/>
      <c r="W74" s="822"/>
      <c r="X74" s="297"/>
      <c r="Y74" s="821"/>
      <c r="Z74" s="821"/>
      <c r="AA74" s="822"/>
      <c r="AB74" s="297"/>
      <c r="AC74" s="821"/>
      <c r="AD74" s="821"/>
      <c r="AE74" s="822"/>
    </row>
    <row r="75" spans="1:31" ht="14.45" customHeight="1">
      <c r="B75" s="1874"/>
      <c r="C75" s="1880"/>
      <c r="D75" s="1845" t="s">
        <v>312</v>
      </c>
      <c r="E75" s="1846"/>
      <c r="F75" s="1846"/>
      <c r="G75" s="1846"/>
      <c r="H75" s="1847"/>
      <c r="I75" s="1101">
        <v>50</v>
      </c>
      <c r="J75" s="297"/>
      <c r="K75" s="819"/>
      <c r="L75" s="820"/>
      <c r="M75" s="821"/>
      <c r="N75" s="821"/>
      <c r="O75" s="819"/>
      <c r="P75" s="297"/>
      <c r="Q75" s="821"/>
      <c r="R75" s="821"/>
      <c r="S75" s="822"/>
      <c r="T75" s="297"/>
      <c r="U75" s="821"/>
      <c r="V75" s="821"/>
      <c r="W75" s="822"/>
      <c r="X75" s="297"/>
      <c r="Y75" s="821"/>
      <c r="Z75" s="821"/>
      <c r="AA75" s="822"/>
      <c r="AB75" s="297"/>
      <c r="AC75" s="821"/>
      <c r="AD75" s="821"/>
      <c r="AE75" s="822"/>
    </row>
    <row r="76" spans="1:31" ht="14.45" customHeight="1">
      <c r="B76" s="1874"/>
      <c r="C76" s="1880"/>
      <c r="D76" s="1848" t="s">
        <v>650</v>
      </c>
      <c r="E76" s="1849"/>
      <c r="F76" s="1849"/>
      <c r="G76" s="1849"/>
      <c r="H76" s="1850"/>
      <c r="I76" s="1104">
        <v>50</v>
      </c>
      <c r="J76" s="297"/>
      <c r="K76" s="819"/>
      <c r="L76" s="820"/>
      <c r="M76" s="821"/>
      <c r="N76" s="821"/>
      <c r="O76" s="819"/>
      <c r="P76" s="297"/>
      <c r="Q76" s="821"/>
      <c r="R76" s="821"/>
      <c r="S76" s="822"/>
      <c r="T76" s="297"/>
      <c r="U76" s="821"/>
      <c r="V76" s="821"/>
      <c r="W76" s="822"/>
      <c r="X76" s="297"/>
      <c r="Y76" s="821"/>
      <c r="Z76" s="821"/>
      <c r="AA76" s="822"/>
      <c r="AB76" s="297"/>
      <c r="AC76" s="821"/>
      <c r="AD76" s="821"/>
      <c r="AE76" s="822"/>
    </row>
    <row r="77" spans="1:31" ht="14.45" customHeight="1">
      <c r="B77" s="1874"/>
      <c r="C77" s="1880"/>
      <c r="D77" s="1848" t="s">
        <v>651</v>
      </c>
      <c r="E77" s="1849"/>
      <c r="F77" s="1849"/>
      <c r="G77" s="1849"/>
      <c r="H77" s="1850"/>
      <c r="I77" s="1104">
        <v>30</v>
      </c>
      <c r="J77" s="297"/>
      <c r="K77" s="819"/>
      <c r="L77" s="820"/>
      <c r="M77" s="821"/>
      <c r="N77" s="821"/>
      <c r="O77" s="819"/>
      <c r="P77" s="297"/>
      <c r="Q77" s="821"/>
      <c r="R77" s="821"/>
      <c r="S77" s="822"/>
      <c r="T77" s="297"/>
      <c r="U77" s="821"/>
      <c r="V77" s="821"/>
      <c r="W77" s="822"/>
      <c r="X77" s="297"/>
      <c r="Y77" s="821"/>
      <c r="Z77" s="821"/>
      <c r="AA77" s="822"/>
      <c r="AB77" s="297"/>
      <c r="AC77" s="821"/>
      <c r="AD77" s="821"/>
      <c r="AE77" s="822"/>
    </row>
    <row r="78" spans="1:31" ht="14.45" customHeight="1">
      <c r="B78" s="1874"/>
      <c r="C78" s="1880"/>
      <c r="D78" s="1851" t="s">
        <v>388</v>
      </c>
      <c r="E78" s="1852"/>
      <c r="F78" s="1852"/>
      <c r="G78" s="1852"/>
      <c r="H78" s="1853"/>
      <c r="I78" s="1101">
        <v>50</v>
      </c>
      <c r="J78" s="297"/>
      <c r="K78" s="819"/>
      <c r="L78" s="820"/>
      <c r="M78" s="821"/>
      <c r="N78" s="821"/>
      <c r="O78" s="819"/>
      <c r="P78" s="297"/>
      <c r="Q78" s="821"/>
      <c r="R78" s="821"/>
      <c r="S78" s="822"/>
      <c r="T78" s="297"/>
      <c r="U78" s="821"/>
      <c r="V78" s="821"/>
      <c r="W78" s="822"/>
      <c r="X78" s="297"/>
      <c r="Y78" s="821"/>
      <c r="Z78" s="821"/>
      <c r="AA78" s="822"/>
      <c r="AB78" s="297"/>
      <c r="AC78" s="821"/>
      <c r="AD78" s="821"/>
      <c r="AE78" s="822"/>
    </row>
    <row r="79" spans="1:31" ht="14.45" customHeight="1">
      <c r="B79" s="1874"/>
      <c r="C79" s="1881"/>
      <c r="D79" s="1851" t="s">
        <v>677</v>
      </c>
      <c r="E79" s="1852"/>
      <c r="F79" s="1852"/>
      <c r="G79" s="1852"/>
      <c r="H79" s="1853"/>
      <c r="I79" s="1179" t="s">
        <v>676</v>
      </c>
      <c r="J79" s="318"/>
      <c r="K79" s="831"/>
      <c r="L79" s="832"/>
      <c r="M79" s="833"/>
      <c r="N79" s="833"/>
      <c r="O79" s="831"/>
      <c r="P79" s="318"/>
      <c r="Q79" s="833"/>
      <c r="R79" s="833"/>
      <c r="S79" s="834"/>
      <c r="T79" s="318"/>
      <c r="U79" s="833"/>
      <c r="V79" s="833"/>
      <c r="W79" s="834"/>
      <c r="X79" s="318"/>
      <c r="Y79" s="833"/>
      <c r="Z79" s="833"/>
      <c r="AA79" s="834"/>
      <c r="AB79" s="318"/>
      <c r="AC79" s="833"/>
      <c r="AD79" s="833"/>
      <c r="AE79" s="834"/>
    </row>
    <row r="80" spans="1:31" ht="21" customHeight="1">
      <c r="A80" s="801">
        <v>2</v>
      </c>
      <c r="B80" s="1874"/>
      <c r="C80" s="1834" t="s">
        <v>279</v>
      </c>
      <c r="D80" s="1835"/>
      <c r="E80" s="1835"/>
      <c r="F80" s="1835"/>
      <c r="G80" s="1835"/>
      <c r="H80" s="1836"/>
      <c r="I80" s="1105"/>
      <c r="J80" s="835">
        <f>SUM(J73:J79)</f>
        <v>0</v>
      </c>
      <c r="K80" s="836">
        <f t="shared" ref="K80:AE80" si="10">SUM(K73:K79)</f>
        <v>0</v>
      </c>
      <c r="L80" s="837">
        <f t="shared" si="10"/>
        <v>0</v>
      </c>
      <c r="M80" s="838">
        <f t="shared" si="10"/>
        <v>0</v>
      </c>
      <c r="N80" s="838">
        <f t="shared" si="10"/>
        <v>0</v>
      </c>
      <c r="O80" s="836">
        <f t="shared" si="10"/>
        <v>0</v>
      </c>
      <c r="P80" s="835">
        <f t="shared" si="10"/>
        <v>0</v>
      </c>
      <c r="Q80" s="838">
        <f t="shared" si="10"/>
        <v>0</v>
      </c>
      <c r="R80" s="838">
        <f t="shared" si="10"/>
        <v>0</v>
      </c>
      <c r="S80" s="839">
        <f t="shared" si="10"/>
        <v>0</v>
      </c>
      <c r="T80" s="835">
        <f t="shared" si="10"/>
        <v>0</v>
      </c>
      <c r="U80" s="838">
        <f t="shared" si="10"/>
        <v>0</v>
      </c>
      <c r="V80" s="838">
        <f t="shared" si="10"/>
        <v>0</v>
      </c>
      <c r="W80" s="839">
        <f t="shared" si="10"/>
        <v>0</v>
      </c>
      <c r="X80" s="835">
        <f t="shared" si="10"/>
        <v>0</v>
      </c>
      <c r="Y80" s="838">
        <f t="shared" si="10"/>
        <v>0</v>
      </c>
      <c r="Z80" s="838">
        <f t="shared" si="10"/>
        <v>0</v>
      </c>
      <c r="AA80" s="839">
        <f t="shared" si="10"/>
        <v>0</v>
      </c>
      <c r="AB80" s="835">
        <f t="shared" si="10"/>
        <v>0</v>
      </c>
      <c r="AC80" s="838">
        <f t="shared" si="10"/>
        <v>0</v>
      </c>
      <c r="AD80" s="838">
        <f t="shared" si="10"/>
        <v>0</v>
      </c>
      <c r="AE80" s="839">
        <f t="shared" si="10"/>
        <v>0</v>
      </c>
    </row>
    <row r="81" spans="1:31" ht="14.45" customHeight="1">
      <c r="A81" s="801">
        <v>1</v>
      </c>
      <c r="B81" s="1875"/>
      <c r="C81" s="1854" t="s">
        <v>55</v>
      </c>
      <c r="D81" s="1854"/>
      <c r="E81" s="1854"/>
      <c r="F81" s="1854"/>
      <c r="G81" s="1854"/>
      <c r="H81" s="1855"/>
      <c r="I81" s="1106"/>
      <c r="J81" s="841">
        <f t="shared" ref="J81:AE81" si="11">SUMIF($A$24:$A$80,2,J24:J80)</f>
        <v>0</v>
      </c>
      <c r="K81" s="842">
        <f t="shared" si="11"/>
        <v>0</v>
      </c>
      <c r="L81" s="843">
        <f t="shared" si="11"/>
        <v>0</v>
      </c>
      <c r="M81" s="844">
        <f t="shared" si="11"/>
        <v>0</v>
      </c>
      <c r="N81" s="844">
        <f t="shared" si="11"/>
        <v>0</v>
      </c>
      <c r="O81" s="842">
        <f t="shared" si="11"/>
        <v>0</v>
      </c>
      <c r="P81" s="841">
        <f t="shared" si="11"/>
        <v>0</v>
      </c>
      <c r="Q81" s="844">
        <f t="shared" si="11"/>
        <v>0</v>
      </c>
      <c r="R81" s="844">
        <f t="shared" si="11"/>
        <v>0</v>
      </c>
      <c r="S81" s="845">
        <f t="shared" si="11"/>
        <v>0</v>
      </c>
      <c r="T81" s="841">
        <f t="shared" si="11"/>
        <v>0</v>
      </c>
      <c r="U81" s="844">
        <f t="shared" si="11"/>
        <v>0</v>
      </c>
      <c r="V81" s="844">
        <f t="shared" si="11"/>
        <v>0</v>
      </c>
      <c r="W81" s="845">
        <f t="shared" si="11"/>
        <v>0</v>
      </c>
      <c r="X81" s="841">
        <f t="shared" si="11"/>
        <v>0</v>
      </c>
      <c r="Y81" s="844">
        <f t="shared" si="11"/>
        <v>0</v>
      </c>
      <c r="Z81" s="844">
        <f t="shared" si="11"/>
        <v>0</v>
      </c>
      <c r="AA81" s="845">
        <f t="shared" si="11"/>
        <v>0</v>
      </c>
      <c r="AB81" s="841">
        <f t="shared" si="11"/>
        <v>0</v>
      </c>
      <c r="AC81" s="844">
        <f t="shared" si="11"/>
        <v>0</v>
      </c>
      <c r="AD81" s="844">
        <f t="shared" si="11"/>
        <v>0</v>
      </c>
      <c r="AE81" s="845">
        <f t="shared" si="11"/>
        <v>0</v>
      </c>
    </row>
    <row r="82" spans="1:31" ht="21" customHeight="1">
      <c r="B82" s="1856" t="s">
        <v>313</v>
      </c>
      <c r="C82" s="1859" t="s">
        <v>314</v>
      </c>
      <c r="D82" s="1860"/>
      <c r="E82" s="1865" t="s">
        <v>315</v>
      </c>
      <c r="F82" s="1866"/>
      <c r="G82" s="1866"/>
      <c r="H82" s="1867"/>
      <c r="I82" s="1102">
        <v>45</v>
      </c>
      <c r="J82" s="294"/>
      <c r="K82" s="814"/>
      <c r="L82" s="815"/>
      <c r="M82" s="816"/>
      <c r="N82" s="816"/>
      <c r="O82" s="814"/>
      <c r="P82" s="294"/>
      <c r="Q82" s="816"/>
      <c r="R82" s="816"/>
      <c r="S82" s="817"/>
      <c r="T82" s="294"/>
      <c r="U82" s="816"/>
      <c r="V82" s="816"/>
      <c r="W82" s="817"/>
      <c r="X82" s="294"/>
      <c r="Y82" s="816"/>
      <c r="Z82" s="816"/>
      <c r="AA82" s="817"/>
      <c r="AB82" s="294"/>
      <c r="AC82" s="816"/>
      <c r="AD82" s="816"/>
      <c r="AE82" s="817"/>
    </row>
    <row r="83" spans="1:31" ht="21" hidden="1" customHeight="1">
      <c r="B83" s="1857"/>
      <c r="C83" s="1861"/>
      <c r="D83" s="1862"/>
      <c r="E83" s="1868"/>
      <c r="F83" s="1869"/>
      <c r="G83" s="1869"/>
      <c r="H83" s="1870"/>
      <c r="I83" s="1101"/>
      <c r="J83" s="297"/>
      <c r="K83" s="819"/>
      <c r="L83" s="820"/>
      <c r="M83" s="821"/>
      <c r="N83" s="821"/>
      <c r="O83" s="819"/>
      <c r="P83" s="297"/>
      <c r="Q83" s="821"/>
      <c r="R83" s="821"/>
      <c r="S83" s="822"/>
      <c r="T83" s="297"/>
      <c r="U83" s="821"/>
      <c r="V83" s="821"/>
      <c r="W83" s="822"/>
      <c r="X83" s="297"/>
      <c r="Y83" s="821"/>
      <c r="Z83" s="821"/>
      <c r="AA83" s="822"/>
      <c r="AB83" s="297"/>
      <c r="AC83" s="821"/>
      <c r="AD83" s="821"/>
      <c r="AE83" s="822"/>
    </row>
    <row r="84" spans="1:31" ht="21" customHeight="1">
      <c r="B84" s="1857"/>
      <c r="C84" s="1863"/>
      <c r="D84" s="1864"/>
      <c r="E84" s="1868" t="s">
        <v>316</v>
      </c>
      <c r="F84" s="1869"/>
      <c r="G84" s="1869"/>
      <c r="H84" s="1870"/>
      <c r="I84" s="1101">
        <v>22.5</v>
      </c>
      <c r="J84" s="297"/>
      <c r="K84" s="819"/>
      <c r="L84" s="820"/>
      <c r="M84" s="821"/>
      <c r="N84" s="821"/>
      <c r="O84" s="819"/>
      <c r="P84" s="297"/>
      <c r="Q84" s="821"/>
      <c r="R84" s="821"/>
      <c r="S84" s="822"/>
      <c r="T84" s="297"/>
      <c r="U84" s="821"/>
      <c r="V84" s="821"/>
      <c r="W84" s="822"/>
      <c r="X84" s="297"/>
      <c r="Y84" s="821"/>
      <c r="Z84" s="821"/>
      <c r="AA84" s="822"/>
      <c r="AB84" s="297"/>
      <c r="AC84" s="821"/>
      <c r="AD84" s="821"/>
      <c r="AE84" s="822"/>
    </row>
    <row r="85" spans="1:31" ht="14.45" customHeight="1">
      <c r="A85" s="801">
        <v>1</v>
      </c>
      <c r="B85" s="1858"/>
      <c r="C85" s="1871" t="s">
        <v>55</v>
      </c>
      <c r="D85" s="1872"/>
      <c r="E85" s="1872"/>
      <c r="F85" s="1872"/>
      <c r="G85" s="1872"/>
      <c r="H85" s="1873"/>
      <c r="I85" s="1106"/>
      <c r="J85" s="841">
        <f>SUM(J82:J84)</f>
        <v>0</v>
      </c>
      <c r="K85" s="842">
        <f t="shared" ref="K85:AE85" si="12">SUM(K82:K84)</f>
        <v>0</v>
      </c>
      <c r="L85" s="843">
        <f t="shared" si="12"/>
        <v>0</v>
      </c>
      <c r="M85" s="844">
        <f t="shared" si="12"/>
        <v>0</v>
      </c>
      <c r="N85" s="844">
        <f t="shared" si="12"/>
        <v>0</v>
      </c>
      <c r="O85" s="842">
        <f t="shared" si="12"/>
        <v>0</v>
      </c>
      <c r="P85" s="841">
        <f t="shared" si="12"/>
        <v>0</v>
      </c>
      <c r="Q85" s="844">
        <f t="shared" si="12"/>
        <v>0</v>
      </c>
      <c r="R85" s="844">
        <f t="shared" si="12"/>
        <v>0</v>
      </c>
      <c r="S85" s="845">
        <f t="shared" si="12"/>
        <v>0</v>
      </c>
      <c r="T85" s="841">
        <f t="shared" si="12"/>
        <v>0</v>
      </c>
      <c r="U85" s="844">
        <f t="shared" si="12"/>
        <v>0</v>
      </c>
      <c r="V85" s="844">
        <f t="shared" si="12"/>
        <v>0</v>
      </c>
      <c r="W85" s="845">
        <f t="shared" si="12"/>
        <v>0</v>
      </c>
      <c r="X85" s="841">
        <f t="shared" si="12"/>
        <v>0</v>
      </c>
      <c r="Y85" s="844">
        <f t="shared" si="12"/>
        <v>0</v>
      </c>
      <c r="Z85" s="844">
        <f t="shared" si="12"/>
        <v>0</v>
      </c>
      <c r="AA85" s="845">
        <f t="shared" si="12"/>
        <v>0</v>
      </c>
      <c r="AB85" s="841">
        <f t="shared" si="12"/>
        <v>0</v>
      </c>
      <c r="AC85" s="844">
        <f t="shared" si="12"/>
        <v>0</v>
      </c>
      <c r="AD85" s="844">
        <f t="shared" si="12"/>
        <v>0</v>
      </c>
      <c r="AE85" s="845">
        <f t="shared" si="12"/>
        <v>0</v>
      </c>
    </row>
    <row r="86" spans="1:31" ht="14.45" customHeight="1">
      <c r="B86" s="1801" t="s">
        <v>317</v>
      </c>
      <c r="C86" s="1802"/>
      <c r="D86" s="1809"/>
      <c r="E86" s="1810"/>
      <c r="F86" s="1810"/>
      <c r="G86" s="1810"/>
      <c r="H86" s="1811"/>
      <c r="I86" s="1107"/>
      <c r="J86" s="294"/>
      <c r="K86" s="814"/>
      <c r="L86" s="815"/>
      <c r="M86" s="816"/>
      <c r="N86" s="872"/>
      <c r="O86" s="873"/>
      <c r="P86" s="294"/>
      <c r="Q86" s="816"/>
      <c r="R86" s="872"/>
      <c r="S86" s="873"/>
      <c r="T86" s="294"/>
      <c r="U86" s="816"/>
      <c r="V86" s="872"/>
      <c r="W86" s="873"/>
      <c r="X86" s="294"/>
      <c r="Y86" s="816"/>
      <c r="Z86" s="872"/>
      <c r="AA86" s="873"/>
      <c r="AB86" s="294"/>
      <c r="AC86" s="816"/>
      <c r="AD86" s="872"/>
      <c r="AE86" s="874"/>
    </row>
    <row r="87" spans="1:31" ht="14.45" customHeight="1">
      <c r="B87" s="1803"/>
      <c r="C87" s="1804"/>
      <c r="D87" s="1812"/>
      <c r="E87" s="1813"/>
      <c r="F87" s="1813"/>
      <c r="G87" s="1813"/>
      <c r="H87" s="1814"/>
      <c r="I87" s="1108"/>
      <c r="J87" s="297"/>
      <c r="K87" s="819"/>
      <c r="L87" s="820"/>
      <c r="M87" s="821"/>
      <c r="N87" s="875"/>
      <c r="O87" s="876"/>
      <c r="P87" s="297"/>
      <c r="Q87" s="821"/>
      <c r="R87" s="875"/>
      <c r="S87" s="876"/>
      <c r="T87" s="297"/>
      <c r="U87" s="821"/>
      <c r="V87" s="875"/>
      <c r="W87" s="876"/>
      <c r="X87" s="297"/>
      <c r="Y87" s="821"/>
      <c r="Z87" s="875"/>
      <c r="AA87" s="876"/>
      <c r="AB87" s="297"/>
      <c r="AC87" s="821"/>
      <c r="AD87" s="875"/>
      <c r="AE87" s="877"/>
    </row>
    <row r="88" spans="1:31" ht="14.45" customHeight="1">
      <c r="B88" s="1803"/>
      <c r="C88" s="1804"/>
      <c r="D88" s="1812"/>
      <c r="E88" s="1813"/>
      <c r="F88" s="1813"/>
      <c r="G88" s="1813"/>
      <c r="H88" s="1814"/>
      <c r="I88" s="1108"/>
      <c r="J88" s="297"/>
      <c r="K88" s="819"/>
      <c r="L88" s="820"/>
      <c r="M88" s="821"/>
      <c r="N88" s="875"/>
      <c r="O88" s="876"/>
      <c r="P88" s="297"/>
      <c r="Q88" s="821"/>
      <c r="R88" s="875"/>
      <c r="S88" s="876"/>
      <c r="T88" s="297"/>
      <c r="U88" s="821"/>
      <c r="V88" s="875"/>
      <c r="W88" s="876"/>
      <c r="X88" s="297"/>
      <c r="Y88" s="821"/>
      <c r="Z88" s="875"/>
      <c r="AA88" s="876"/>
      <c r="AB88" s="297"/>
      <c r="AC88" s="821"/>
      <c r="AD88" s="875"/>
      <c r="AE88" s="877"/>
    </row>
    <row r="89" spans="1:31" ht="14.45" customHeight="1">
      <c r="B89" s="1805"/>
      <c r="C89" s="1806"/>
      <c r="D89" s="1812"/>
      <c r="E89" s="1813"/>
      <c r="F89" s="1813"/>
      <c r="G89" s="1813"/>
      <c r="H89" s="1814"/>
      <c r="I89" s="1108"/>
      <c r="J89" s="297"/>
      <c r="K89" s="819"/>
      <c r="L89" s="820"/>
      <c r="M89" s="821"/>
      <c r="N89" s="875"/>
      <c r="O89" s="876"/>
      <c r="P89" s="297"/>
      <c r="Q89" s="821"/>
      <c r="R89" s="875"/>
      <c r="S89" s="876"/>
      <c r="T89" s="297"/>
      <c r="U89" s="821"/>
      <c r="V89" s="875"/>
      <c r="W89" s="876"/>
      <c r="X89" s="297"/>
      <c r="Y89" s="821"/>
      <c r="Z89" s="875"/>
      <c r="AA89" s="876"/>
      <c r="AB89" s="297"/>
      <c r="AC89" s="821"/>
      <c r="AD89" s="875"/>
      <c r="AE89" s="877"/>
    </row>
    <row r="90" spans="1:31" ht="14.45" customHeight="1">
      <c r="B90" s="1805"/>
      <c r="C90" s="1806"/>
      <c r="D90" s="1812"/>
      <c r="E90" s="1813"/>
      <c r="F90" s="1813"/>
      <c r="G90" s="1813"/>
      <c r="H90" s="1814"/>
      <c r="I90" s="1108"/>
      <c r="J90" s="297"/>
      <c r="K90" s="819"/>
      <c r="L90" s="820"/>
      <c r="M90" s="821"/>
      <c r="N90" s="875"/>
      <c r="O90" s="876"/>
      <c r="P90" s="297"/>
      <c r="Q90" s="821"/>
      <c r="R90" s="875"/>
      <c r="S90" s="876"/>
      <c r="T90" s="297"/>
      <c r="U90" s="821"/>
      <c r="V90" s="875"/>
      <c r="W90" s="876"/>
      <c r="X90" s="297"/>
      <c r="Y90" s="821"/>
      <c r="Z90" s="875"/>
      <c r="AA90" s="876"/>
      <c r="AB90" s="297"/>
      <c r="AC90" s="821"/>
      <c r="AD90" s="875"/>
      <c r="AE90" s="877"/>
    </row>
    <row r="91" spans="1:31" s="846" customFormat="1" ht="14.45" customHeight="1">
      <c r="A91" s="846">
        <v>1</v>
      </c>
      <c r="B91" s="1807"/>
      <c r="C91" s="1808"/>
      <c r="D91" s="1815" t="s">
        <v>55</v>
      </c>
      <c r="E91" s="1816"/>
      <c r="F91" s="1816"/>
      <c r="G91" s="1816"/>
      <c r="H91" s="1817"/>
      <c r="I91" s="1106"/>
      <c r="J91" s="878"/>
      <c r="K91" s="879"/>
      <c r="L91" s="880"/>
      <c r="M91" s="881"/>
      <c r="N91" s="881"/>
      <c r="O91" s="879"/>
      <c r="P91" s="878"/>
      <c r="Q91" s="881"/>
      <c r="R91" s="881"/>
      <c r="S91" s="882"/>
      <c r="T91" s="878"/>
      <c r="U91" s="881"/>
      <c r="V91" s="881"/>
      <c r="W91" s="882"/>
      <c r="X91" s="878"/>
      <c r="Y91" s="881"/>
      <c r="Z91" s="881"/>
      <c r="AA91" s="882"/>
      <c r="AB91" s="878"/>
      <c r="AC91" s="881"/>
      <c r="AD91" s="881"/>
      <c r="AE91" s="882"/>
    </row>
    <row r="92" spans="1:31" ht="14.45" customHeight="1">
      <c r="B92" s="1798" t="s">
        <v>318</v>
      </c>
      <c r="C92" s="1799"/>
      <c r="D92" s="1799"/>
      <c r="E92" s="1799"/>
      <c r="F92" s="1799"/>
      <c r="G92" s="1799"/>
      <c r="H92" s="1800"/>
      <c r="I92" s="883"/>
      <c r="J92" s="151">
        <f t="shared" ref="J92:AE92" si="13">SUMIF($A$8:$A$91,"1",J8:J91)</f>
        <v>207597</v>
      </c>
      <c r="K92" s="884">
        <f t="shared" si="13"/>
        <v>70397</v>
      </c>
      <c r="L92" s="149">
        <f t="shared" si="13"/>
        <v>677</v>
      </c>
      <c r="M92" s="885">
        <f t="shared" si="13"/>
        <v>0</v>
      </c>
      <c r="N92" s="885">
        <f t="shared" si="13"/>
        <v>316</v>
      </c>
      <c r="O92" s="884">
        <f t="shared" si="13"/>
        <v>0</v>
      </c>
      <c r="P92" s="151">
        <f t="shared" si="13"/>
        <v>774</v>
      </c>
      <c r="Q92" s="885">
        <f t="shared" si="13"/>
        <v>0</v>
      </c>
      <c r="R92" s="885">
        <f t="shared" si="13"/>
        <v>377</v>
      </c>
      <c r="S92" s="886">
        <f t="shared" si="13"/>
        <v>0</v>
      </c>
      <c r="T92" s="151">
        <f t="shared" si="13"/>
        <v>4971</v>
      </c>
      <c r="U92" s="885">
        <f t="shared" si="13"/>
        <v>0</v>
      </c>
      <c r="V92" s="885">
        <f t="shared" si="13"/>
        <v>3735</v>
      </c>
      <c r="W92" s="886">
        <f t="shared" si="13"/>
        <v>0</v>
      </c>
      <c r="X92" s="151">
        <f t="shared" si="13"/>
        <v>7341</v>
      </c>
      <c r="Y92" s="885">
        <f t="shared" si="13"/>
        <v>0</v>
      </c>
      <c r="Z92" s="885">
        <f t="shared" si="13"/>
        <v>4403</v>
      </c>
      <c r="AA92" s="886">
        <f t="shared" si="13"/>
        <v>0</v>
      </c>
      <c r="AB92" s="151">
        <f t="shared" si="13"/>
        <v>7341</v>
      </c>
      <c r="AC92" s="885">
        <f t="shared" si="13"/>
        <v>0</v>
      </c>
      <c r="AD92" s="885">
        <f t="shared" si="13"/>
        <v>4403</v>
      </c>
      <c r="AE92" s="886">
        <f t="shared" si="13"/>
        <v>0</v>
      </c>
    </row>
    <row r="93" spans="1:31" ht="12">
      <c r="C93" s="887"/>
      <c r="J93" s="888"/>
      <c r="K93" s="888"/>
      <c r="L93" s="888"/>
      <c r="M93" s="888"/>
      <c r="N93" s="888"/>
      <c r="O93" s="888"/>
      <c r="P93" s="888"/>
      <c r="Q93" s="888"/>
      <c r="R93" s="888"/>
      <c r="S93" s="888"/>
      <c r="T93" s="888"/>
      <c r="U93" s="888"/>
      <c r="V93" s="888"/>
      <c r="W93" s="888"/>
      <c r="X93" s="888"/>
      <c r="Y93" s="888"/>
      <c r="Z93" s="888"/>
      <c r="AA93" s="888"/>
      <c r="AB93" s="888"/>
      <c r="AC93" s="888"/>
      <c r="AD93" s="888"/>
      <c r="AE93" s="888"/>
    </row>
    <row r="94" spans="1:31">
      <c r="J94" s="888"/>
      <c r="K94" s="888"/>
      <c r="L94" s="888"/>
      <c r="M94" s="888"/>
      <c r="N94" s="888"/>
      <c r="O94" s="888"/>
      <c r="P94" s="888"/>
      <c r="Q94" s="888"/>
      <c r="R94" s="888"/>
      <c r="S94" s="888"/>
      <c r="T94" s="888"/>
      <c r="U94" s="888"/>
      <c r="V94" s="888"/>
      <c r="W94" s="888"/>
      <c r="X94" s="888"/>
      <c r="Y94" s="888"/>
      <c r="Z94" s="888"/>
      <c r="AA94" s="888"/>
      <c r="AB94" s="888"/>
      <c r="AC94" s="888"/>
      <c r="AD94" s="888"/>
      <c r="AE94" s="888"/>
    </row>
    <row r="95" spans="1:31">
      <c r="J95" s="888"/>
      <c r="K95" s="888"/>
      <c r="L95" s="888"/>
      <c r="M95" s="888"/>
      <c r="N95" s="888"/>
      <c r="O95" s="888"/>
      <c r="P95" s="888"/>
      <c r="Q95" s="888"/>
      <c r="R95" s="888"/>
      <c r="S95" s="888"/>
      <c r="T95" s="888"/>
      <c r="U95" s="888"/>
      <c r="V95" s="888"/>
      <c r="W95" s="888"/>
      <c r="X95" s="888"/>
      <c r="Y95" s="888"/>
      <c r="Z95" s="888"/>
      <c r="AA95" s="888"/>
      <c r="AB95" s="888"/>
      <c r="AC95" s="888"/>
      <c r="AD95" s="888"/>
      <c r="AE95" s="888"/>
    </row>
    <row r="96" spans="1:31">
      <c r="J96" s="888"/>
      <c r="K96" s="888"/>
      <c r="L96" s="888"/>
      <c r="M96" s="888"/>
      <c r="N96" s="888"/>
      <c r="O96" s="888"/>
      <c r="P96" s="888"/>
      <c r="Q96" s="888"/>
      <c r="R96" s="888"/>
      <c r="S96" s="888"/>
      <c r="T96" s="888"/>
      <c r="U96" s="888"/>
      <c r="V96" s="888"/>
      <c r="W96" s="888"/>
      <c r="X96" s="888"/>
      <c r="Y96" s="888"/>
      <c r="Z96" s="888"/>
      <c r="AA96" s="888"/>
      <c r="AB96" s="888"/>
      <c r="AC96" s="888"/>
      <c r="AD96" s="888"/>
      <c r="AE96" s="888"/>
    </row>
    <row r="97" spans="10:31">
      <c r="J97" s="888"/>
      <c r="K97" s="888"/>
      <c r="L97" s="888"/>
      <c r="M97" s="888"/>
      <c r="N97" s="888"/>
      <c r="O97" s="888"/>
      <c r="P97" s="888"/>
      <c r="Q97" s="888"/>
      <c r="R97" s="888"/>
      <c r="S97" s="888"/>
      <c r="T97" s="888"/>
      <c r="U97" s="888"/>
      <c r="V97" s="888"/>
      <c r="W97" s="888"/>
      <c r="X97" s="888"/>
      <c r="Y97" s="888"/>
      <c r="Z97" s="888"/>
      <c r="AA97" s="888"/>
      <c r="AB97" s="888"/>
      <c r="AC97" s="888"/>
      <c r="AD97" s="888"/>
      <c r="AE97" s="888"/>
    </row>
    <row r="98" spans="10:31">
      <c r="J98" s="888"/>
      <c r="K98" s="888"/>
      <c r="L98" s="888"/>
      <c r="M98" s="888"/>
      <c r="N98" s="888"/>
      <c r="O98" s="888"/>
      <c r="P98" s="888"/>
      <c r="Q98" s="888"/>
      <c r="R98" s="888"/>
      <c r="S98" s="888"/>
      <c r="T98" s="888"/>
      <c r="U98" s="888"/>
      <c r="V98" s="888"/>
      <c r="W98" s="888"/>
      <c r="X98" s="888"/>
      <c r="Y98" s="888"/>
      <c r="Z98" s="888"/>
      <c r="AA98" s="888"/>
      <c r="AB98" s="888"/>
      <c r="AC98" s="888"/>
      <c r="AD98" s="888"/>
      <c r="AE98" s="888"/>
    </row>
    <row r="99" spans="10:31">
      <c r="J99" s="888"/>
      <c r="K99" s="888"/>
      <c r="L99" s="888"/>
      <c r="M99" s="888"/>
      <c r="N99" s="888"/>
      <c r="O99" s="888"/>
      <c r="P99" s="888"/>
      <c r="Q99" s="888"/>
      <c r="R99" s="888"/>
      <c r="S99" s="888"/>
      <c r="T99" s="888"/>
      <c r="U99" s="888"/>
      <c r="V99" s="888"/>
      <c r="W99" s="888"/>
      <c r="X99" s="888"/>
      <c r="Y99" s="888"/>
      <c r="Z99" s="888"/>
      <c r="AA99" s="888"/>
      <c r="AB99" s="888"/>
      <c r="AC99" s="888"/>
      <c r="AD99" s="888"/>
      <c r="AE99" s="888"/>
    </row>
    <row r="100" spans="10:31">
      <c r="J100" s="888"/>
      <c r="K100" s="888"/>
      <c r="L100" s="888"/>
      <c r="M100" s="888"/>
      <c r="N100" s="888"/>
      <c r="O100" s="888"/>
      <c r="P100" s="888"/>
      <c r="Q100" s="888"/>
      <c r="R100" s="888"/>
      <c r="S100" s="888"/>
      <c r="T100" s="888"/>
      <c r="U100" s="888"/>
      <c r="V100" s="888"/>
      <c r="W100" s="888"/>
      <c r="X100" s="888"/>
      <c r="Y100" s="888"/>
      <c r="Z100" s="888"/>
      <c r="AA100" s="888"/>
      <c r="AB100" s="888"/>
      <c r="AC100" s="888"/>
      <c r="AD100" s="888"/>
      <c r="AE100" s="888"/>
    </row>
    <row r="101" spans="10:31">
      <c r="J101" s="888"/>
      <c r="K101" s="888"/>
      <c r="L101" s="888"/>
      <c r="M101" s="888"/>
      <c r="N101" s="888"/>
      <c r="O101" s="888"/>
      <c r="P101" s="888"/>
      <c r="Q101" s="888"/>
      <c r="R101" s="888"/>
      <c r="S101" s="888"/>
      <c r="T101" s="888"/>
      <c r="U101" s="888"/>
      <c r="V101" s="888"/>
      <c r="W101" s="888"/>
      <c r="X101" s="888"/>
      <c r="Y101" s="888"/>
      <c r="Z101" s="888"/>
      <c r="AA101" s="888"/>
      <c r="AB101" s="888"/>
      <c r="AC101" s="888"/>
      <c r="AD101" s="888"/>
      <c r="AE101" s="888"/>
    </row>
    <row r="102" spans="10:31">
      <c r="J102" s="888"/>
      <c r="K102" s="888"/>
      <c r="L102" s="888"/>
      <c r="M102" s="888"/>
      <c r="N102" s="888"/>
      <c r="O102" s="888"/>
      <c r="P102" s="888"/>
      <c r="Q102" s="888"/>
      <c r="R102" s="888"/>
      <c r="S102" s="888"/>
      <c r="T102" s="888"/>
      <c r="U102" s="888"/>
      <c r="V102" s="888"/>
      <c r="W102" s="888"/>
      <c r="X102" s="888"/>
      <c r="Y102" s="888"/>
      <c r="Z102" s="888"/>
      <c r="AA102" s="888"/>
      <c r="AB102" s="888"/>
      <c r="AC102" s="888"/>
      <c r="AD102" s="888"/>
      <c r="AE102" s="888"/>
    </row>
    <row r="103" spans="10:31">
      <c r="J103" s="888"/>
      <c r="K103" s="888"/>
      <c r="L103" s="888"/>
      <c r="M103" s="888"/>
      <c r="N103" s="888"/>
      <c r="O103" s="888"/>
      <c r="P103" s="888"/>
      <c r="Q103" s="888"/>
      <c r="R103" s="888"/>
      <c r="S103" s="888"/>
      <c r="T103" s="888"/>
      <c r="U103" s="888"/>
      <c r="V103" s="888"/>
      <c r="W103" s="888"/>
      <c r="X103" s="888"/>
      <c r="Y103" s="888"/>
      <c r="Z103" s="888"/>
      <c r="AA103" s="888"/>
      <c r="AB103" s="888"/>
      <c r="AC103" s="888"/>
      <c r="AD103" s="888"/>
      <c r="AE103" s="888"/>
    </row>
    <row r="104" spans="10:31">
      <c r="J104" s="888"/>
      <c r="K104" s="888"/>
      <c r="L104" s="888"/>
      <c r="M104" s="888"/>
      <c r="N104" s="888"/>
      <c r="O104" s="888"/>
      <c r="P104" s="888"/>
      <c r="Q104" s="888"/>
      <c r="R104" s="888"/>
      <c r="S104" s="888"/>
      <c r="T104" s="888"/>
      <c r="U104" s="888"/>
      <c r="V104" s="888"/>
      <c r="W104" s="888"/>
      <c r="X104" s="888"/>
      <c r="Y104" s="888"/>
      <c r="Z104" s="888"/>
      <c r="AA104" s="888"/>
      <c r="AB104" s="888"/>
      <c r="AC104" s="888"/>
      <c r="AD104" s="888"/>
      <c r="AE104" s="888"/>
    </row>
    <row r="105" spans="10:31">
      <c r="J105" s="888"/>
      <c r="K105" s="888"/>
      <c r="L105" s="888"/>
      <c r="M105" s="888"/>
      <c r="N105" s="888"/>
      <c r="O105" s="888"/>
      <c r="P105" s="888"/>
      <c r="Q105" s="888"/>
      <c r="R105" s="888"/>
      <c r="S105" s="888"/>
      <c r="T105" s="888"/>
      <c r="U105" s="888"/>
      <c r="V105" s="888"/>
      <c r="W105" s="888"/>
      <c r="X105" s="888"/>
      <c r="Y105" s="888"/>
      <c r="Z105" s="888"/>
      <c r="AA105" s="888"/>
      <c r="AB105" s="888"/>
      <c r="AC105" s="888"/>
      <c r="AD105" s="888"/>
      <c r="AE105" s="888"/>
    </row>
    <row r="106" spans="10:31">
      <c r="J106" s="888"/>
      <c r="K106" s="888"/>
      <c r="L106" s="888"/>
      <c r="M106" s="888"/>
      <c r="N106" s="888"/>
      <c r="O106" s="888"/>
      <c r="P106" s="888"/>
      <c r="Q106" s="888"/>
      <c r="R106" s="888"/>
      <c r="S106" s="888"/>
      <c r="T106" s="888"/>
      <c r="U106" s="888"/>
      <c r="V106" s="888"/>
      <c r="W106" s="888"/>
      <c r="X106" s="888"/>
      <c r="Y106" s="888"/>
      <c r="Z106" s="888"/>
      <c r="AA106" s="888"/>
      <c r="AB106" s="888"/>
      <c r="AC106" s="888"/>
      <c r="AD106" s="888"/>
      <c r="AE106" s="888"/>
    </row>
    <row r="107" spans="10:31">
      <c r="J107" s="888"/>
      <c r="K107" s="888"/>
      <c r="L107" s="888"/>
      <c r="M107" s="888"/>
      <c r="N107" s="888"/>
      <c r="O107" s="888"/>
      <c r="P107" s="888"/>
      <c r="Q107" s="888"/>
      <c r="R107" s="888"/>
      <c r="S107" s="888"/>
      <c r="T107" s="888"/>
      <c r="U107" s="888"/>
      <c r="V107" s="888"/>
      <c r="W107" s="888"/>
      <c r="X107" s="888"/>
      <c r="Y107" s="888"/>
      <c r="Z107" s="888"/>
      <c r="AA107" s="888"/>
      <c r="AB107" s="888"/>
      <c r="AC107" s="888"/>
      <c r="AD107" s="888"/>
      <c r="AE107" s="888"/>
    </row>
    <row r="108" spans="10:31">
      <c r="J108" s="888"/>
      <c r="K108" s="888"/>
      <c r="L108" s="888"/>
      <c r="M108" s="888"/>
      <c r="N108" s="888"/>
      <c r="O108" s="888"/>
      <c r="P108" s="888"/>
      <c r="Q108" s="888"/>
      <c r="R108" s="888"/>
      <c r="S108" s="888"/>
      <c r="T108" s="888"/>
      <c r="U108" s="888"/>
      <c r="V108" s="888"/>
      <c r="W108" s="888"/>
      <c r="X108" s="888"/>
      <c r="Y108" s="888"/>
      <c r="Z108" s="888"/>
      <c r="AA108" s="888"/>
      <c r="AB108" s="888"/>
      <c r="AC108" s="888"/>
      <c r="AD108" s="888"/>
      <c r="AE108" s="888"/>
    </row>
    <row r="109" spans="10:31">
      <c r="J109" s="888"/>
      <c r="K109" s="888"/>
      <c r="L109" s="888"/>
      <c r="M109" s="888"/>
      <c r="N109" s="888"/>
      <c r="O109" s="888"/>
      <c r="P109" s="888"/>
      <c r="Q109" s="888"/>
      <c r="R109" s="888"/>
      <c r="S109" s="888"/>
      <c r="T109" s="888"/>
      <c r="U109" s="888"/>
      <c r="V109" s="888"/>
      <c r="W109" s="888"/>
      <c r="X109" s="888"/>
      <c r="Y109" s="888"/>
      <c r="Z109" s="888"/>
      <c r="AA109" s="888"/>
      <c r="AB109" s="888"/>
      <c r="AC109" s="888"/>
      <c r="AD109" s="888"/>
      <c r="AE109" s="888"/>
    </row>
    <row r="110" spans="10:31">
      <c r="J110" s="888"/>
      <c r="K110" s="888"/>
      <c r="L110" s="888"/>
      <c r="M110" s="888"/>
      <c r="N110" s="888"/>
      <c r="O110" s="888"/>
      <c r="P110" s="888"/>
      <c r="Q110" s="888"/>
      <c r="R110" s="888"/>
      <c r="S110" s="888"/>
      <c r="T110" s="888"/>
      <c r="U110" s="888"/>
      <c r="V110" s="888"/>
      <c r="W110" s="888"/>
      <c r="X110" s="888"/>
      <c r="Y110" s="888"/>
      <c r="Z110" s="888"/>
      <c r="AA110" s="888"/>
      <c r="AB110" s="888"/>
      <c r="AC110" s="888"/>
      <c r="AD110" s="888"/>
      <c r="AE110" s="888"/>
    </row>
    <row r="111" spans="10:31">
      <c r="J111" s="888"/>
      <c r="K111" s="888"/>
      <c r="L111" s="888"/>
      <c r="M111" s="888"/>
      <c r="N111" s="888"/>
      <c r="O111" s="888"/>
      <c r="P111" s="888"/>
      <c r="Q111" s="888"/>
      <c r="R111" s="888"/>
      <c r="S111" s="888"/>
      <c r="T111" s="888"/>
      <c r="U111" s="888"/>
      <c r="V111" s="888"/>
      <c r="W111" s="888"/>
      <c r="X111" s="888"/>
      <c r="Y111" s="888"/>
      <c r="Z111" s="888"/>
      <c r="AA111" s="888"/>
      <c r="AB111" s="888"/>
      <c r="AC111" s="888"/>
      <c r="AD111" s="888"/>
      <c r="AE111" s="888"/>
    </row>
    <row r="112" spans="10:31">
      <c r="J112" s="888"/>
      <c r="K112" s="888"/>
      <c r="L112" s="888"/>
      <c r="M112" s="888"/>
      <c r="N112" s="888"/>
      <c r="O112" s="888"/>
      <c r="P112" s="888"/>
      <c r="Q112" s="888"/>
      <c r="R112" s="888"/>
      <c r="S112" s="888"/>
      <c r="T112" s="888"/>
      <c r="U112" s="888"/>
      <c r="V112" s="888"/>
      <c r="W112" s="888"/>
      <c r="X112" s="888"/>
      <c r="Y112" s="888"/>
      <c r="Z112" s="888"/>
      <c r="AA112" s="888"/>
      <c r="AB112" s="888"/>
      <c r="AC112" s="888"/>
      <c r="AD112" s="888"/>
      <c r="AE112" s="888"/>
    </row>
    <row r="113" spans="10:31">
      <c r="J113" s="888"/>
      <c r="K113" s="888"/>
      <c r="L113" s="888"/>
      <c r="M113" s="888"/>
      <c r="N113" s="888"/>
      <c r="O113" s="888"/>
      <c r="P113" s="888"/>
      <c r="Q113" s="888"/>
      <c r="R113" s="888"/>
      <c r="S113" s="888"/>
      <c r="T113" s="888"/>
      <c r="U113" s="888"/>
      <c r="V113" s="888"/>
      <c r="W113" s="888"/>
      <c r="X113" s="888"/>
      <c r="Y113" s="888"/>
      <c r="Z113" s="888"/>
      <c r="AA113" s="888"/>
      <c r="AB113" s="888"/>
      <c r="AC113" s="888"/>
      <c r="AD113" s="888"/>
      <c r="AE113" s="888"/>
    </row>
  </sheetData>
  <mergeCells count="132">
    <mergeCell ref="C24:D24"/>
    <mergeCell ref="E24:H24"/>
    <mergeCell ref="C20:H20"/>
    <mergeCell ref="L4:O4"/>
    <mergeCell ref="C22:H22"/>
    <mergeCell ref="C21:H21"/>
    <mergeCell ref="AC1:AE1"/>
    <mergeCell ref="B3:H7"/>
    <mergeCell ref="I3:I7"/>
    <mergeCell ref="J3:K5"/>
    <mergeCell ref="L3:AE3"/>
    <mergeCell ref="T4:W4"/>
    <mergeCell ref="X4:AA4"/>
    <mergeCell ref="AB4:AE4"/>
    <mergeCell ref="B8:B23"/>
    <mergeCell ref="C8:H8"/>
    <mergeCell ref="C9:H9"/>
    <mergeCell ref="C11:H11"/>
    <mergeCell ref="C12:H12"/>
    <mergeCell ref="C23:H23"/>
    <mergeCell ref="C14:E16"/>
    <mergeCell ref="F16:H16"/>
    <mergeCell ref="P4:S4"/>
    <mergeCell ref="K6:K7"/>
    <mergeCell ref="C17:H17"/>
    <mergeCell ref="C18:H18"/>
    <mergeCell ref="C19:H19"/>
    <mergeCell ref="AD6:AD7"/>
    <mergeCell ref="L5:L7"/>
    <mergeCell ref="P5:P7"/>
    <mergeCell ref="T5:T7"/>
    <mergeCell ref="X5:X7"/>
    <mergeCell ref="AB5:AB7"/>
    <mergeCell ref="N6:N7"/>
    <mergeCell ref="R6:R7"/>
    <mergeCell ref="V6:V7"/>
    <mergeCell ref="Z6:Z7"/>
    <mergeCell ref="C13:H13"/>
    <mergeCell ref="F14:H14"/>
    <mergeCell ref="F15:H15"/>
    <mergeCell ref="B25:B59"/>
    <mergeCell ref="C25:D28"/>
    <mergeCell ref="E25:H25"/>
    <mergeCell ref="E27:H27"/>
    <mergeCell ref="E28:H28"/>
    <mergeCell ref="C29:H29"/>
    <mergeCell ref="C30:D31"/>
    <mergeCell ref="E30:F31"/>
    <mergeCell ref="G30:H30"/>
    <mergeCell ref="G31:H31"/>
    <mergeCell ref="C32:H32"/>
    <mergeCell ref="C33:C37"/>
    <mergeCell ref="D33:H33"/>
    <mergeCell ref="D34:H34"/>
    <mergeCell ref="D35:H35"/>
    <mergeCell ref="D36:H36"/>
    <mergeCell ref="D37:H37"/>
    <mergeCell ref="C59:H59"/>
    <mergeCell ref="D50:H50"/>
    <mergeCell ref="C38:H38"/>
    <mergeCell ref="C39:C42"/>
    <mergeCell ref="D39:H39"/>
    <mergeCell ref="D40:H40"/>
    <mergeCell ref="D41:H41"/>
    <mergeCell ref="D42:H42"/>
    <mergeCell ref="C51:H51"/>
    <mergeCell ref="C52:C58"/>
    <mergeCell ref="E52:H52"/>
    <mergeCell ref="E53:H53"/>
    <mergeCell ref="E54:H54"/>
    <mergeCell ref="E55:H55"/>
    <mergeCell ref="D58:H58"/>
    <mergeCell ref="C60:D60"/>
    <mergeCell ref="E60:H60"/>
    <mergeCell ref="D52:D57"/>
    <mergeCell ref="E56:H56"/>
    <mergeCell ref="E57:H57"/>
    <mergeCell ref="C61:E61"/>
    <mergeCell ref="F61:H61"/>
    <mergeCell ref="E63:H63"/>
    <mergeCell ref="E64:H64"/>
    <mergeCell ref="C62:E62"/>
    <mergeCell ref="F62:H62"/>
    <mergeCell ref="C65:H65"/>
    <mergeCell ref="C66:C68"/>
    <mergeCell ref="D66:E66"/>
    <mergeCell ref="F66:H66"/>
    <mergeCell ref="D67:E68"/>
    <mergeCell ref="F67:H67"/>
    <mergeCell ref="F68:H68"/>
    <mergeCell ref="D73:H73"/>
    <mergeCell ref="D74:H74"/>
    <mergeCell ref="D75:H75"/>
    <mergeCell ref="D76:H76"/>
    <mergeCell ref="D78:H78"/>
    <mergeCell ref="D77:H77"/>
    <mergeCell ref="C80:H80"/>
    <mergeCell ref="C81:H81"/>
    <mergeCell ref="B82:B85"/>
    <mergeCell ref="C82:D84"/>
    <mergeCell ref="E82:H82"/>
    <mergeCell ref="E83:H83"/>
    <mergeCell ref="E84:H84"/>
    <mergeCell ref="C85:H85"/>
    <mergeCell ref="B63:B81"/>
    <mergeCell ref="C63:D64"/>
    <mergeCell ref="C73:C79"/>
    <mergeCell ref="D79:H79"/>
    <mergeCell ref="B92:H92"/>
    <mergeCell ref="B86:C91"/>
    <mergeCell ref="D86:H86"/>
    <mergeCell ref="D87:H87"/>
    <mergeCell ref="D88:H88"/>
    <mergeCell ref="D89:H89"/>
    <mergeCell ref="D90:H90"/>
    <mergeCell ref="D91:H91"/>
    <mergeCell ref="E26:H26"/>
    <mergeCell ref="D44:D49"/>
    <mergeCell ref="E48:H48"/>
    <mergeCell ref="E49:H49"/>
    <mergeCell ref="C43:H43"/>
    <mergeCell ref="C44:C50"/>
    <mergeCell ref="E44:H44"/>
    <mergeCell ref="E45:H45"/>
    <mergeCell ref="E46:H46"/>
    <mergeCell ref="E47:H47"/>
    <mergeCell ref="C69:H69"/>
    <mergeCell ref="C70:C71"/>
    <mergeCell ref="D70:E71"/>
    <mergeCell ref="F70:H70"/>
    <mergeCell ref="F71:H71"/>
    <mergeCell ref="C72:H72"/>
  </mergeCells>
  <phoneticPr fontId="2"/>
  <printOptions horizontalCentered="1" verticalCentered="1"/>
  <pageMargins left="0.21" right="0" top="0" bottom="0.2" header="0.2" footer="0.2"/>
  <pageSetup paperSize="9" scale="89" orientation="landscape" r:id="rId1"/>
  <headerFooter alignWithMargins="0"/>
  <rowBreaks count="1" manualBreakCount="1">
    <brk id="59" min="1" max="30" man="1"/>
  </rowBreak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FF113"/>
  <sheetViews>
    <sheetView showGridLines="0" showZeros="0" view="pageBreakPreview" zoomScaleNormal="120" zoomScaleSheetLayoutView="100" workbookViewId="0">
      <pane xSplit="9" ySplit="7" topLeftCell="J8" activePane="bottomRight" state="frozen"/>
      <selection activeCell="B3" sqref="B3:H23"/>
      <selection pane="topRight" activeCell="B3" sqref="B3:H23"/>
      <selection pane="bottomLeft" activeCell="B3" sqref="B3:H23"/>
      <selection pane="bottomRight" activeCell="B1" sqref="B1"/>
    </sheetView>
  </sheetViews>
  <sheetFormatPr defaultRowHeight="10.5"/>
  <cols>
    <col min="1" max="1" width="1.375" style="801" customWidth="1"/>
    <col min="2" max="8" width="2.625" style="801" customWidth="1"/>
    <col min="9" max="9" width="5.125" style="801" customWidth="1"/>
    <col min="10" max="31" width="5.375" style="801" customWidth="1"/>
    <col min="32" max="181" width="6.625" style="801" customWidth="1"/>
    <col min="182" max="16384" width="9" style="801"/>
  </cols>
  <sheetData>
    <row r="1" spans="2:162" ht="17.25" customHeight="1" thickBot="1">
      <c r="B1" s="800" t="s">
        <v>763</v>
      </c>
      <c r="AC1" s="1568" t="s">
        <v>257</v>
      </c>
      <c r="AD1" s="1569"/>
      <c r="AE1" s="1570"/>
    </row>
    <row r="2" spans="2:162" ht="13.5" customHeight="1">
      <c r="AE2" s="802" t="s">
        <v>71</v>
      </c>
    </row>
    <row r="3" spans="2:162" ht="11.25" customHeight="1">
      <c r="B3" s="1798" t="s">
        <v>514</v>
      </c>
      <c r="C3" s="1799"/>
      <c r="D3" s="1799"/>
      <c r="E3" s="1799"/>
      <c r="F3" s="1799"/>
      <c r="G3" s="1799"/>
      <c r="H3" s="1800"/>
      <c r="I3" s="1955" t="s">
        <v>258</v>
      </c>
      <c r="J3" s="1958" t="s">
        <v>259</v>
      </c>
      <c r="K3" s="1958"/>
      <c r="L3" s="1960" t="s">
        <v>260</v>
      </c>
      <c r="M3" s="1961"/>
      <c r="N3" s="1961"/>
      <c r="O3" s="1961"/>
      <c r="P3" s="1961"/>
      <c r="Q3" s="1961"/>
      <c r="R3" s="1961"/>
      <c r="S3" s="1961"/>
      <c r="T3" s="1961"/>
      <c r="U3" s="1961"/>
      <c r="V3" s="1961"/>
      <c r="W3" s="1961"/>
      <c r="X3" s="1961"/>
      <c r="Y3" s="1961"/>
      <c r="Z3" s="1961"/>
      <c r="AA3" s="1961"/>
      <c r="AB3" s="1961"/>
      <c r="AC3" s="1961"/>
      <c r="AD3" s="1961"/>
      <c r="AE3" s="1962"/>
    </row>
    <row r="4" spans="2:162" ht="11.25" customHeight="1">
      <c r="B4" s="1798"/>
      <c r="C4" s="1799"/>
      <c r="D4" s="1799"/>
      <c r="E4" s="1799"/>
      <c r="F4" s="1799"/>
      <c r="G4" s="1799"/>
      <c r="H4" s="1800"/>
      <c r="I4" s="1956"/>
      <c r="J4" s="1958"/>
      <c r="K4" s="1958"/>
      <c r="L4" s="1952">
        <f>'○参考１(R元)'!L4:O4</f>
        <v>2</v>
      </c>
      <c r="M4" s="1953"/>
      <c r="N4" s="1953"/>
      <c r="O4" s="1954"/>
      <c r="P4" s="1952">
        <f>L4+1</f>
        <v>3</v>
      </c>
      <c r="Q4" s="1953"/>
      <c r="R4" s="1953"/>
      <c r="S4" s="1954"/>
      <c r="T4" s="1952">
        <f>P4+1</f>
        <v>4</v>
      </c>
      <c r="U4" s="1953"/>
      <c r="V4" s="1953"/>
      <c r="W4" s="1954"/>
      <c r="X4" s="1952">
        <f>T4+1</f>
        <v>5</v>
      </c>
      <c r="Y4" s="1953"/>
      <c r="Z4" s="1953"/>
      <c r="AA4" s="1954"/>
      <c r="AB4" s="1952">
        <f>X4+1</f>
        <v>6</v>
      </c>
      <c r="AC4" s="1953"/>
      <c r="AD4" s="1953"/>
      <c r="AE4" s="1954"/>
    </row>
    <row r="5" spans="2:162" ht="11.25" customHeight="1">
      <c r="B5" s="1798"/>
      <c r="C5" s="1799"/>
      <c r="D5" s="1799"/>
      <c r="E5" s="1799"/>
      <c r="F5" s="1799"/>
      <c r="G5" s="1799"/>
      <c r="H5" s="1800"/>
      <c r="I5" s="1956"/>
      <c r="J5" s="1959"/>
      <c r="K5" s="1959"/>
      <c r="L5" s="1940" t="s">
        <v>261</v>
      </c>
      <c r="M5" s="803"/>
      <c r="N5" s="804"/>
      <c r="O5" s="805"/>
      <c r="P5" s="1940" t="s">
        <v>261</v>
      </c>
      <c r="Q5" s="803"/>
      <c r="R5" s="804"/>
      <c r="S5" s="805"/>
      <c r="T5" s="1940" t="s">
        <v>261</v>
      </c>
      <c r="U5" s="803"/>
      <c r="V5" s="804"/>
      <c r="W5" s="805"/>
      <c r="X5" s="1940" t="s">
        <v>261</v>
      </c>
      <c r="Y5" s="803"/>
      <c r="Z5" s="804"/>
      <c r="AA5" s="805"/>
      <c r="AB5" s="1940" t="s">
        <v>261</v>
      </c>
      <c r="AC5" s="803"/>
      <c r="AD5" s="804"/>
      <c r="AE5" s="805"/>
    </row>
    <row r="6" spans="2:162" ht="8.25" customHeight="1">
      <c r="B6" s="1798"/>
      <c r="C6" s="1799"/>
      <c r="D6" s="1799"/>
      <c r="E6" s="1799"/>
      <c r="F6" s="1799"/>
      <c r="G6" s="1799"/>
      <c r="H6" s="1800"/>
      <c r="I6" s="1956"/>
      <c r="J6" s="806"/>
      <c r="K6" s="1980" t="s">
        <v>262</v>
      </c>
      <c r="L6" s="1940"/>
      <c r="M6" s="807"/>
      <c r="N6" s="1938" t="s">
        <v>263</v>
      </c>
      <c r="O6" s="808"/>
      <c r="P6" s="1940"/>
      <c r="Q6" s="807"/>
      <c r="R6" s="1938" t="s">
        <v>263</v>
      </c>
      <c r="S6" s="808"/>
      <c r="T6" s="1940"/>
      <c r="U6" s="807"/>
      <c r="V6" s="1938" t="s">
        <v>263</v>
      </c>
      <c r="W6" s="808"/>
      <c r="X6" s="1940"/>
      <c r="Y6" s="807"/>
      <c r="Z6" s="1938" t="s">
        <v>263</v>
      </c>
      <c r="AA6" s="808"/>
      <c r="AB6" s="1940"/>
      <c r="AC6" s="807"/>
      <c r="AD6" s="1938" t="s">
        <v>263</v>
      </c>
      <c r="AE6" s="808"/>
    </row>
    <row r="7" spans="2:162" ht="20.25" customHeight="1">
      <c r="B7" s="1798"/>
      <c r="C7" s="1799"/>
      <c r="D7" s="1799"/>
      <c r="E7" s="1799"/>
      <c r="F7" s="1799"/>
      <c r="G7" s="1799"/>
      <c r="H7" s="1800"/>
      <c r="I7" s="1957"/>
      <c r="J7" s="809"/>
      <c r="K7" s="1981"/>
      <c r="L7" s="1941"/>
      <c r="M7" s="810" t="s">
        <v>264</v>
      </c>
      <c r="N7" s="1939"/>
      <c r="O7" s="811" t="s">
        <v>264</v>
      </c>
      <c r="P7" s="1941"/>
      <c r="Q7" s="810" t="s">
        <v>264</v>
      </c>
      <c r="R7" s="1939"/>
      <c r="S7" s="811" t="s">
        <v>264</v>
      </c>
      <c r="T7" s="1941"/>
      <c r="U7" s="810" t="s">
        <v>264</v>
      </c>
      <c r="V7" s="1939"/>
      <c r="W7" s="811" t="s">
        <v>264</v>
      </c>
      <c r="X7" s="1941"/>
      <c r="Y7" s="810" t="s">
        <v>264</v>
      </c>
      <c r="Z7" s="1939"/>
      <c r="AA7" s="811" t="s">
        <v>264</v>
      </c>
      <c r="AB7" s="1941"/>
      <c r="AC7" s="810" t="s">
        <v>264</v>
      </c>
      <c r="AD7" s="1939"/>
      <c r="AE7" s="811" t="s">
        <v>264</v>
      </c>
      <c r="AF7" s="812"/>
      <c r="AG7" s="812"/>
      <c r="AH7" s="812"/>
      <c r="AI7" s="812"/>
      <c r="AJ7" s="812"/>
      <c r="AK7" s="812"/>
      <c r="AL7" s="812"/>
      <c r="AM7" s="812"/>
      <c r="AN7" s="812"/>
      <c r="AO7" s="812"/>
      <c r="AP7" s="812"/>
      <c r="AQ7" s="812"/>
      <c r="AR7" s="812"/>
      <c r="AS7" s="812"/>
      <c r="AT7" s="812"/>
      <c r="AU7" s="812"/>
      <c r="AV7" s="812"/>
      <c r="AW7" s="812"/>
      <c r="AX7" s="812"/>
      <c r="AY7" s="812"/>
      <c r="AZ7" s="812"/>
      <c r="BA7" s="812"/>
      <c r="BB7" s="812"/>
      <c r="BC7" s="812"/>
      <c r="BD7" s="812"/>
      <c r="BE7" s="812"/>
      <c r="BF7" s="812"/>
      <c r="BG7" s="812"/>
      <c r="BH7" s="812"/>
      <c r="BI7" s="812"/>
      <c r="BJ7" s="812"/>
      <c r="BK7" s="812"/>
      <c r="BL7" s="812"/>
      <c r="BM7" s="812"/>
      <c r="BN7" s="812"/>
      <c r="BO7" s="812"/>
      <c r="BP7" s="812"/>
      <c r="BQ7" s="812"/>
      <c r="BR7" s="812"/>
      <c r="BS7" s="812"/>
      <c r="BT7" s="812"/>
      <c r="BU7" s="812"/>
      <c r="BV7" s="812"/>
      <c r="BW7" s="812"/>
      <c r="BX7" s="812"/>
      <c r="BY7" s="812"/>
      <c r="BZ7" s="812"/>
      <c r="CA7" s="812"/>
      <c r="CB7" s="812"/>
      <c r="CC7" s="812"/>
      <c r="CD7" s="812"/>
      <c r="CE7" s="812"/>
      <c r="CF7" s="812"/>
      <c r="CG7" s="812"/>
      <c r="CH7" s="812"/>
      <c r="CI7" s="812"/>
      <c r="CJ7" s="812"/>
      <c r="CK7" s="812"/>
      <c r="CL7" s="812"/>
      <c r="CM7" s="812"/>
      <c r="CN7" s="812"/>
      <c r="CO7" s="812"/>
      <c r="CP7" s="812"/>
      <c r="CQ7" s="812"/>
      <c r="CR7" s="812"/>
      <c r="CS7" s="812"/>
      <c r="CT7" s="812"/>
      <c r="CU7" s="812"/>
      <c r="CV7" s="812"/>
      <c r="CW7" s="812"/>
      <c r="CX7" s="812"/>
      <c r="CY7" s="812"/>
      <c r="CZ7" s="812"/>
      <c r="DA7" s="812"/>
      <c r="DB7" s="812"/>
      <c r="DC7" s="812"/>
      <c r="DD7" s="812"/>
      <c r="DE7" s="812"/>
      <c r="DF7" s="812"/>
      <c r="DG7" s="812"/>
      <c r="DH7" s="812"/>
      <c r="DI7" s="812"/>
      <c r="DJ7" s="812"/>
      <c r="DK7" s="812"/>
      <c r="DL7" s="812"/>
      <c r="DM7" s="812"/>
      <c r="DN7" s="812"/>
      <c r="DO7" s="812"/>
      <c r="DP7" s="812"/>
      <c r="DQ7" s="812"/>
      <c r="DR7" s="812"/>
      <c r="DS7" s="812"/>
      <c r="DT7" s="812"/>
      <c r="DU7" s="812"/>
      <c r="DV7" s="812"/>
      <c r="DW7" s="812"/>
      <c r="DX7" s="812"/>
      <c r="DY7" s="812"/>
      <c r="DZ7" s="812"/>
      <c r="EA7" s="812"/>
      <c r="EB7" s="812"/>
      <c r="EC7" s="812"/>
      <c r="ED7" s="812"/>
      <c r="EE7" s="812"/>
      <c r="EF7" s="812"/>
      <c r="EG7" s="812"/>
      <c r="EH7" s="812"/>
      <c r="EI7" s="812"/>
      <c r="EJ7" s="812"/>
      <c r="EK7" s="812"/>
      <c r="EL7" s="812"/>
      <c r="EM7" s="812"/>
      <c r="EN7" s="812"/>
      <c r="EO7" s="812"/>
      <c r="EP7" s="812"/>
      <c r="EQ7" s="812"/>
      <c r="ER7" s="812"/>
      <c r="ES7" s="812"/>
      <c r="ET7" s="812"/>
      <c r="EU7" s="812"/>
      <c r="EV7" s="812"/>
      <c r="EW7" s="812"/>
      <c r="EX7" s="812"/>
      <c r="EY7" s="812"/>
      <c r="EZ7" s="812"/>
      <c r="FA7" s="812"/>
      <c r="FB7" s="812"/>
      <c r="FC7" s="812"/>
      <c r="FD7" s="812"/>
      <c r="FE7" s="812"/>
      <c r="FF7" s="812"/>
    </row>
    <row r="8" spans="2:162" ht="13.5" customHeight="1">
      <c r="B8" s="1963" t="s">
        <v>265</v>
      </c>
      <c r="C8" s="1967" t="s">
        <v>266</v>
      </c>
      <c r="D8" s="1967"/>
      <c r="E8" s="1967"/>
      <c r="F8" s="1967"/>
      <c r="G8" s="1967"/>
      <c r="H8" s="1968"/>
      <c r="I8" s="813" t="s">
        <v>647</v>
      </c>
      <c r="J8" s="294"/>
      <c r="K8" s="814"/>
      <c r="L8" s="1186"/>
      <c r="M8" s="1187"/>
      <c r="N8" s="1187"/>
      <c r="O8" s="1188"/>
      <c r="P8" s="294"/>
      <c r="Q8" s="816"/>
      <c r="R8" s="816"/>
      <c r="S8" s="817"/>
      <c r="T8" s="294"/>
      <c r="U8" s="816"/>
      <c r="V8" s="816"/>
      <c r="W8" s="817"/>
      <c r="X8" s="294"/>
      <c r="Y8" s="816"/>
      <c r="Z8" s="816"/>
      <c r="AA8" s="817"/>
      <c r="AB8" s="294"/>
      <c r="AC8" s="816"/>
      <c r="AD8" s="816"/>
      <c r="AE8" s="817"/>
    </row>
    <row r="9" spans="2:162" ht="13.5" customHeight="1">
      <c r="B9" s="1964"/>
      <c r="C9" s="1936" t="s">
        <v>267</v>
      </c>
      <c r="D9" s="1936"/>
      <c r="E9" s="1936"/>
      <c r="F9" s="1936"/>
      <c r="G9" s="1936"/>
      <c r="H9" s="1937"/>
      <c r="I9" s="818">
        <v>80</v>
      </c>
      <c r="J9" s="297">
        <v>96000</v>
      </c>
      <c r="K9" s="819">
        <v>39000</v>
      </c>
      <c r="L9" s="1191"/>
      <c r="M9" s="1192"/>
      <c r="N9" s="1192"/>
      <c r="O9" s="1193"/>
      <c r="P9" s="297">
        <v>359</v>
      </c>
      <c r="Q9" s="821"/>
      <c r="R9" s="821">
        <v>287</v>
      </c>
      <c r="S9" s="822"/>
      <c r="T9" s="297">
        <v>429</v>
      </c>
      <c r="U9" s="821"/>
      <c r="V9" s="821">
        <v>343</v>
      </c>
      <c r="W9" s="822"/>
      <c r="X9" s="297">
        <v>429</v>
      </c>
      <c r="Y9" s="821"/>
      <c r="Z9" s="821">
        <v>343</v>
      </c>
      <c r="AA9" s="822"/>
      <c r="AB9" s="297">
        <v>2767</v>
      </c>
      <c r="AC9" s="821"/>
      <c r="AD9" s="821">
        <v>2214</v>
      </c>
      <c r="AE9" s="822"/>
    </row>
    <row r="10" spans="2:162" ht="13.5" hidden="1" customHeight="1">
      <c r="B10" s="1964"/>
      <c r="C10" s="823"/>
      <c r="D10" s="824"/>
      <c r="E10" s="824"/>
      <c r="F10" s="824"/>
      <c r="G10" s="824"/>
      <c r="H10" s="825"/>
      <c r="I10" s="818"/>
      <c r="J10" s="315"/>
      <c r="K10" s="826"/>
      <c r="L10" s="1191"/>
      <c r="M10" s="1192"/>
      <c r="N10" s="1192"/>
      <c r="O10" s="1193"/>
      <c r="P10" s="315"/>
      <c r="Q10" s="828"/>
      <c r="R10" s="828"/>
      <c r="S10" s="829"/>
      <c r="T10" s="315"/>
      <c r="U10" s="828"/>
      <c r="V10" s="828"/>
      <c r="W10" s="829"/>
      <c r="X10" s="315"/>
      <c r="Y10" s="828"/>
      <c r="Z10" s="828"/>
      <c r="AA10" s="829"/>
      <c r="AB10" s="315"/>
      <c r="AC10" s="828"/>
      <c r="AD10" s="828"/>
      <c r="AE10" s="829"/>
    </row>
    <row r="11" spans="2:162" ht="13.5" customHeight="1">
      <c r="B11" s="1964"/>
      <c r="C11" s="1936" t="s">
        <v>268</v>
      </c>
      <c r="D11" s="1936"/>
      <c r="E11" s="1936"/>
      <c r="F11" s="1936"/>
      <c r="G11" s="1936"/>
      <c r="H11" s="1937"/>
      <c r="I11" s="818">
        <v>70</v>
      </c>
      <c r="J11" s="297">
        <v>129500</v>
      </c>
      <c r="K11" s="819">
        <v>77300</v>
      </c>
      <c r="L11" s="1191"/>
      <c r="M11" s="1192"/>
      <c r="N11" s="1192"/>
      <c r="O11" s="1193"/>
      <c r="P11" s="297">
        <v>712</v>
      </c>
      <c r="Q11" s="821"/>
      <c r="R11" s="821">
        <v>498</v>
      </c>
      <c r="S11" s="822"/>
      <c r="T11" s="297">
        <v>850</v>
      </c>
      <c r="U11" s="821"/>
      <c r="V11" s="821">
        <v>595</v>
      </c>
      <c r="W11" s="822"/>
      <c r="X11" s="297">
        <v>850</v>
      </c>
      <c r="Y11" s="821"/>
      <c r="Z11" s="821">
        <v>595</v>
      </c>
      <c r="AA11" s="822"/>
      <c r="AB11" s="297">
        <v>850</v>
      </c>
      <c r="AC11" s="821"/>
      <c r="AD11" s="821">
        <v>595</v>
      </c>
      <c r="AE11" s="822"/>
    </row>
    <row r="12" spans="2:162" ht="13.5" customHeight="1">
      <c r="B12" s="1964"/>
      <c r="C12" s="1936" t="s">
        <v>269</v>
      </c>
      <c r="D12" s="1936"/>
      <c r="E12" s="1936"/>
      <c r="F12" s="1936"/>
      <c r="G12" s="1936"/>
      <c r="H12" s="1937"/>
      <c r="I12" s="818">
        <v>50</v>
      </c>
      <c r="J12" s="297"/>
      <c r="K12" s="819"/>
      <c r="L12" s="1191"/>
      <c r="M12" s="1192"/>
      <c r="N12" s="1192"/>
      <c r="O12" s="1193"/>
      <c r="P12" s="297"/>
      <c r="Q12" s="821"/>
      <c r="R12" s="821"/>
      <c r="S12" s="822"/>
      <c r="T12" s="297"/>
      <c r="U12" s="821"/>
      <c r="V12" s="821"/>
      <c r="W12" s="822"/>
      <c r="X12" s="297"/>
      <c r="Y12" s="821"/>
      <c r="Z12" s="821"/>
      <c r="AA12" s="822"/>
      <c r="AB12" s="297"/>
      <c r="AC12" s="821"/>
      <c r="AD12" s="821"/>
      <c r="AE12" s="822"/>
    </row>
    <row r="13" spans="2:162" ht="13.5" customHeight="1">
      <c r="B13" s="1964"/>
      <c r="C13" s="1921" t="s">
        <v>270</v>
      </c>
      <c r="D13" s="1922"/>
      <c r="E13" s="1922"/>
      <c r="F13" s="1922"/>
      <c r="G13" s="1922"/>
      <c r="H13" s="1923"/>
      <c r="I13" s="818">
        <v>70</v>
      </c>
      <c r="J13" s="297"/>
      <c r="K13" s="819"/>
      <c r="L13" s="1191"/>
      <c r="M13" s="1192"/>
      <c r="N13" s="1192"/>
      <c r="O13" s="1193"/>
      <c r="P13" s="297"/>
      <c r="Q13" s="821"/>
      <c r="R13" s="821"/>
      <c r="S13" s="822"/>
      <c r="T13" s="297"/>
      <c r="U13" s="821"/>
      <c r="V13" s="821"/>
      <c r="W13" s="822"/>
      <c r="X13" s="297"/>
      <c r="Y13" s="821"/>
      <c r="Z13" s="821"/>
      <c r="AA13" s="822"/>
      <c r="AB13" s="297"/>
      <c r="AC13" s="821"/>
      <c r="AD13" s="821"/>
      <c r="AE13" s="822"/>
    </row>
    <row r="14" spans="2:162" ht="13.5" customHeight="1">
      <c r="B14" s="1964"/>
      <c r="C14" s="1971" t="s">
        <v>271</v>
      </c>
      <c r="D14" s="1972"/>
      <c r="E14" s="1972"/>
      <c r="F14" s="1921" t="s">
        <v>648</v>
      </c>
      <c r="G14" s="1922"/>
      <c r="H14" s="1923"/>
      <c r="I14" s="818">
        <v>50</v>
      </c>
      <c r="J14" s="297"/>
      <c r="K14" s="819"/>
      <c r="L14" s="1191"/>
      <c r="M14" s="1192"/>
      <c r="N14" s="1192"/>
      <c r="O14" s="1193"/>
      <c r="P14" s="297"/>
      <c r="Q14" s="821"/>
      <c r="R14" s="821"/>
      <c r="S14" s="822"/>
      <c r="T14" s="297"/>
      <c r="U14" s="821"/>
      <c r="V14" s="821"/>
      <c r="W14" s="822"/>
      <c r="X14" s="297"/>
      <c r="Y14" s="821"/>
      <c r="Z14" s="821"/>
      <c r="AA14" s="822"/>
      <c r="AB14" s="297"/>
      <c r="AC14" s="821"/>
      <c r="AD14" s="821"/>
      <c r="AE14" s="822"/>
    </row>
    <row r="15" spans="2:162" ht="13.5" customHeight="1">
      <c r="B15" s="1964"/>
      <c r="C15" s="1973"/>
      <c r="D15" s="1974"/>
      <c r="E15" s="1974"/>
      <c r="F15" s="1942" t="s">
        <v>671</v>
      </c>
      <c r="G15" s="1943"/>
      <c r="H15" s="1944"/>
      <c r="I15" s="818">
        <v>50</v>
      </c>
      <c r="J15" s="297"/>
      <c r="K15" s="819"/>
      <c r="L15" s="1191"/>
      <c r="M15" s="1192"/>
      <c r="N15" s="1192"/>
      <c r="O15" s="1193"/>
      <c r="P15" s="297"/>
      <c r="Q15" s="821"/>
      <c r="R15" s="821"/>
      <c r="S15" s="822"/>
      <c r="T15" s="297"/>
      <c r="U15" s="821"/>
      <c r="V15" s="821"/>
      <c r="W15" s="822"/>
      <c r="X15" s="297"/>
      <c r="Y15" s="821"/>
      <c r="Z15" s="821"/>
      <c r="AA15" s="822"/>
      <c r="AB15" s="297"/>
      <c r="AC15" s="821"/>
      <c r="AD15" s="821"/>
      <c r="AE15" s="822"/>
    </row>
    <row r="16" spans="2:162" ht="13.5" customHeight="1">
      <c r="B16" s="1964"/>
      <c r="C16" s="1975"/>
      <c r="D16" s="1976"/>
      <c r="E16" s="1976"/>
      <c r="F16" s="1977" t="s">
        <v>670</v>
      </c>
      <c r="G16" s="1978"/>
      <c r="H16" s="1979"/>
      <c r="I16" s="818">
        <v>50</v>
      </c>
      <c r="J16" s="297"/>
      <c r="K16" s="819"/>
      <c r="L16" s="1191"/>
      <c r="M16" s="1192"/>
      <c r="N16" s="1192"/>
      <c r="O16" s="1193"/>
      <c r="P16" s="297"/>
      <c r="Q16" s="821"/>
      <c r="R16" s="821"/>
      <c r="S16" s="822"/>
      <c r="T16" s="297"/>
      <c r="U16" s="821"/>
      <c r="V16" s="821"/>
      <c r="W16" s="822"/>
      <c r="X16" s="297"/>
      <c r="Y16" s="821"/>
      <c r="Z16" s="821"/>
      <c r="AA16" s="822"/>
      <c r="AB16" s="297"/>
      <c r="AC16" s="821"/>
      <c r="AD16" s="821"/>
      <c r="AE16" s="822"/>
    </row>
    <row r="17" spans="1:31" ht="13.5" customHeight="1">
      <c r="B17" s="1964"/>
      <c r="C17" s="1936" t="s">
        <v>273</v>
      </c>
      <c r="D17" s="1936"/>
      <c r="E17" s="1936"/>
      <c r="F17" s="1936"/>
      <c r="G17" s="1936"/>
      <c r="H17" s="1937"/>
      <c r="I17" s="818">
        <v>100</v>
      </c>
      <c r="J17" s="297">
        <v>26397</v>
      </c>
      <c r="K17" s="819">
        <v>26397</v>
      </c>
      <c r="L17" s="1191"/>
      <c r="M17" s="1192"/>
      <c r="N17" s="1192"/>
      <c r="O17" s="1193"/>
      <c r="P17" s="297">
        <v>272</v>
      </c>
      <c r="Q17" s="821"/>
      <c r="R17" s="821"/>
      <c r="S17" s="822"/>
      <c r="T17" s="297">
        <v>290</v>
      </c>
      <c r="U17" s="821"/>
      <c r="V17" s="821"/>
      <c r="W17" s="822"/>
      <c r="X17" s="297">
        <v>290</v>
      </c>
      <c r="Y17" s="821"/>
      <c r="Z17" s="821"/>
      <c r="AA17" s="822"/>
      <c r="AB17" s="297">
        <v>290</v>
      </c>
      <c r="AC17" s="821"/>
      <c r="AD17" s="821"/>
      <c r="AE17" s="822"/>
    </row>
    <row r="18" spans="1:31" ht="13.5" customHeight="1">
      <c r="B18" s="1964"/>
      <c r="C18" s="1936" t="s">
        <v>683</v>
      </c>
      <c r="D18" s="1936"/>
      <c r="E18" s="1936"/>
      <c r="F18" s="1936"/>
      <c r="G18" s="1936"/>
      <c r="H18" s="1937"/>
      <c r="I18" s="818">
        <v>75</v>
      </c>
      <c r="J18" s="297"/>
      <c r="K18" s="819"/>
      <c r="L18" s="1191"/>
      <c r="M18" s="1192"/>
      <c r="N18" s="1192"/>
      <c r="O18" s="1193"/>
      <c r="P18" s="297"/>
      <c r="Q18" s="821"/>
      <c r="R18" s="821"/>
      <c r="S18" s="822"/>
      <c r="T18" s="297"/>
      <c r="U18" s="821"/>
      <c r="V18" s="821"/>
      <c r="W18" s="822"/>
      <c r="X18" s="297"/>
      <c r="Y18" s="821"/>
      <c r="Z18" s="821"/>
      <c r="AA18" s="822"/>
      <c r="AB18" s="297"/>
      <c r="AC18" s="821"/>
      <c r="AD18" s="821"/>
      <c r="AE18" s="822"/>
    </row>
    <row r="19" spans="1:31" ht="13.5" customHeight="1">
      <c r="B19" s="1964"/>
      <c r="C19" s="1936" t="s">
        <v>684</v>
      </c>
      <c r="D19" s="1936"/>
      <c r="E19" s="1936"/>
      <c r="F19" s="1936"/>
      <c r="G19" s="1936"/>
      <c r="H19" s="1937"/>
      <c r="I19" s="818">
        <v>100</v>
      </c>
      <c r="J19" s="297"/>
      <c r="K19" s="819"/>
      <c r="L19" s="1191"/>
      <c r="M19" s="1192"/>
      <c r="N19" s="1192"/>
      <c r="O19" s="1193"/>
      <c r="P19" s="297"/>
      <c r="Q19" s="821"/>
      <c r="R19" s="821"/>
      <c r="S19" s="822"/>
      <c r="T19" s="297"/>
      <c r="U19" s="821"/>
      <c r="V19" s="821"/>
      <c r="W19" s="822"/>
      <c r="X19" s="297"/>
      <c r="Y19" s="821"/>
      <c r="Z19" s="821"/>
      <c r="AA19" s="822"/>
      <c r="AB19" s="297"/>
      <c r="AC19" s="821"/>
      <c r="AD19" s="821"/>
      <c r="AE19" s="822"/>
    </row>
    <row r="20" spans="1:31" ht="13.5" customHeight="1">
      <c r="B20" s="1965"/>
      <c r="C20" s="1949" t="s">
        <v>274</v>
      </c>
      <c r="D20" s="1950"/>
      <c r="E20" s="1950"/>
      <c r="F20" s="1950"/>
      <c r="G20" s="1950"/>
      <c r="H20" s="1951"/>
      <c r="I20" s="830">
        <v>50</v>
      </c>
      <c r="J20" s="318"/>
      <c r="K20" s="831"/>
      <c r="L20" s="1196"/>
      <c r="M20" s="1197"/>
      <c r="N20" s="1197"/>
      <c r="O20" s="1198"/>
      <c r="P20" s="318"/>
      <c r="Q20" s="833"/>
      <c r="R20" s="833"/>
      <c r="S20" s="834"/>
      <c r="T20" s="318"/>
      <c r="U20" s="833"/>
      <c r="V20" s="833"/>
      <c r="W20" s="834"/>
      <c r="X20" s="318"/>
      <c r="Y20" s="833"/>
      <c r="Z20" s="833"/>
      <c r="AA20" s="834"/>
      <c r="AB20" s="318"/>
      <c r="AC20" s="833"/>
      <c r="AD20" s="833"/>
      <c r="AE20" s="834"/>
    </row>
    <row r="21" spans="1:31" ht="13.5" customHeight="1">
      <c r="B21" s="1965"/>
      <c r="C21" s="1921" t="s">
        <v>699</v>
      </c>
      <c r="D21" s="1922"/>
      <c r="E21" s="1922"/>
      <c r="F21" s="1922"/>
      <c r="G21" s="1922"/>
      <c r="H21" s="1923"/>
      <c r="I21" s="830">
        <v>80</v>
      </c>
      <c r="J21" s="318"/>
      <c r="K21" s="831"/>
      <c r="L21" s="1196"/>
      <c r="M21" s="1197"/>
      <c r="N21" s="1197"/>
      <c r="O21" s="1198"/>
      <c r="P21" s="318"/>
      <c r="Q21" s="833"/>
      <c r="R21" s="833"/>
      <c r="S21" s="834"/>
      <c r="T21" s="318"/>
      <c r="U21" s="833"/>
      <c r="V21" s="833"/>
      <c r="W21" s="834"/>
      <c r="X21" s="318"/>
      <c r="Y21" s="833"/>
      <c r="Z21" s="833"/>
      <c r="AA21" s="834"/>
      <c r="AB21" s="318"/>
      <c r="AC21" s="833"/>
      <c r="AD21" s="833"/>
      <c r="AE21" s="834"/>
    </row>
    <row r="22" spans="1:31" ht="13.5" customHeight="1">
      <c r="B22" s="1965"/>
      <c r="C22" s="1921" t="s">
        <v>678</v>
      </c>
      <c r="D22" s="1922"/>
      <c r="E22" s="1922"/>
      <c r="F22" s="1922"/>
      <c r="G22" s="1922"/>
      <c r="H22" s="1923"/>
      <c r="I22" s="830">
        <v>70</v>
      </c>
      <c r="J22" s="318"/>
      <c r="K22" s="831"/>
      <c r="L22" s="1196"/>
      <c r="M22" s="1197"/>
      <c r="N22" s="1197"/>
      <c r="O22" s="1198"/>
      <c r="P22" s="318"/>
      <c r="Q22" s="833"/>
      <c r="R22" s="833"/>
      <c r="S22" s="834"/>
      <c r="T22" s="318"/>
      <c r="U22" s="833"/>
      <c r="V22" s="833"/>
      <c r="W22" s="834"/>
      <c r="X22" s="318"/>
      <c r="Y22" s="833"/>
      <c r="Z22" s="833"/>
      <c r="AA22" s="834"/>
      <c r="AB22" s="318"/>
      <c r="AC22" s="833"/>
      <c r="AD22" s="833"/>
      <c r="AE22" s="834"/>
    </row>
    <row r="23" spans="1:31" ht="13.5" customHeight="1">
      <c r="A23" s="801">
        <v>1</v>
      </c>
      <c r="B23" s="1966"/>
      <c r="C23" s="1969" t="s">
        <v>55</v>
      </c>
      <c r="D23" s="1969"/>
      <c r="E23" s="1969"/>
      <c r="F23" s="1969"/>
      <c r="G23" s="1969"/>
      <c r="H23" s="1970"/>
      <c r="I23" s="840"/>
      <c r="J23" s="841">
        <f>SUM(J8:J22)</f>
        <v>251897</v>
      </c>
      <c r="K23" s="842">
        <f>SUM(K8:K22)</f>
        <v>142697</v>
      </c>
      <c r="L23" s="1201">
        <f t="shared" ref="L23:AE23" si="0">SUM(L8:L22)</f>
        <v>0</v>
      </c>
      <c r="M23" s="1202">
        <f t="shared" si="0"/>
        <v>0</v>
      </c>
      <c r="N23" s="1202">
        <f t="shared" si="0"/>
        <v>0</v>
      </c>
      <c r="O23" s="1203">
        <f t="shared" si="0"/>
        <v>0</v>
      </c>
      <c r="P23" s="841">
        <f t="shared" si="0"/>
        <v>1343</v>
      </c>
      <c r="Q23" s="844">
        <f t="shared" si="0"/>
        <v>0</v>
      </c>
      <c r="R23" s="844">
        <f t="shared" si="0"/>
        <v>785</v>
      </c>
      <c r="S23" s="845">
        <f t="shared" si="0"/>
        <v>0</v>
      </c>
      <c r="T23" s="841">
        <f t="shared" si="0"/>
        <v>1569</v>
      </c>
      <c r="U23" s="844">
        <f t="shared" si="0"/>
        <v>0</v>
      </c>
      <c r="V23" s="844">
        <f t="shared" si="0"/>
        <v>938</v>
      </c>
      <c r="W23" s="845">
        <f t="shared" si="0"/>
        <v>0</v>
      </c>
      <c r="X23" s="841">
        <f t="shared" si="0"/>
        <v>1569</v>
      </c>
      <c r="Y23" s="844">
        <f t="shared" si="0"/>
        <v>0</v>
      </c>
      <c r="Z23" s="844">
        <f t="shared" si="0"/>
        <v>938</v>
      </c>
      <c r="AA23" s="845">
        <f t="shared" si="0"/>
        <v>0</v>
      </c>
      <c r="AB23" s="841">
        <f t="shared" si="0"/>
        <v>3907</v>
      </c>
      <c r="AC23" s="844">
        <f t="shared" si="0"/>
        <v>0</v>
      </c>
      <c r="AD23" s="844">
        <f t="shared" si="0"/>
        <v>2809</v>
      </c>
      <c r="AE23" s="845">
        <f t="shared" si="0"/>
        <v>0</v>
      </c>
    </row>
    <row r="24" spans="1:31" s="846" customFormat="1" ht="13.5" customHeight="1">
      <c r="A24" s="846">
        <v>2</v>
      </c>
      <c r="B24" s="847"/>
      <c r="C24" s="1945" t="s">
        <v>275</v>
      </c>
      <c r="D24" s="1946"/>
      <c r="E24" s="1945" t="s">
        <v>276</v>
      </c>
      <c r="F24" s="1947"/>
      <c r="G24" s="1947"/>
      <c r="H24" s="1948"/>
      <c r="I24" s="813">
        <v>70</v>
      </c>
      <c r="J24" s="294"/>
      <c r="K24" s="814"/>
      <c r="L24" s="1186"/>
      <c r="M24" s="1187"/>
      <c r="N24" s="1187"/>
      <c r="O24" s="1188"/>
      <c r="P24" s="294"/>
      <c r="Q24" s="816"/>
      <c r="R24" s="816"/>
      <c r="S24" s="817"/>
      <c r="T24" s="294"/>
      <c r="U24" s="816"/>
      <c r="V24" s="816"/>
      <c r="W24" s="817"/>
      <c r="X24" s="294"/>
      <c r="Y24" s="816"/>
      <c r="Z24" s="816"/>
      <c r="AA24" s="817"/>
      <c r="AB24" s="294"/>
      <c r="AC24" s="816"/>
      <c r="AD24" s="816"/>
      <c r="AE24" s="817"/>
    </row>
    <row r="25" spans="1:31" ht="10.5" customHeight="1">
      <c r="B25" s="1787" t="s">
        <v>277</v>
      </c>
      <c r="C25" s="1912" t="s">
        <v>278</v>
      </c>
      <c r="D25" s="1913"/>
      <c r="E25" s="1903" t="s">
        <v>672</v>
      </c>
      <c r="F25" s="1906"/>
      <c r="G25" s="1906"/>
      <c r="H25" s="1907"/>
      <c r="I25" s="848">
        <v>30</v>
      </c>
      <c r="J25" s="310"/>
      <c r="K25" s="849"/>
      <c r="L25" s="1206"/>
      <c r="M25" s="1207"/>
      <c r="N25" s="1207"/>
      <c r="O25" s="1208"/>
      <c r="P25" s="310"/>
      <c r="Q25" s="851"/>
      <c r="R25" s="851"/>
      <c r="S25" s="852"/>
      <c r="T25" s="310"/>
      <c r="U25" s="851"/>
      <c r="V25" s="851"/>
      <c r="W25" s="852"/>
      <c r="X25" s="310"/>
      <c r="Y25" s="851"/>
      <c r="Z25" s="851"/>
      <c r="AA25" s="852"/>
      <c r="AB25" s="310"/>
      <c r="AC25" s="851"/>
      <c r="AD25" s="851"/>
      <c r="AE25" s="852"/>
    </row>
    <row r="26" spans="1:31" ht="10.5" customHeight="1">
      <c r="B26" s="1787"/>
      <c r="C26" s="1912"/>
      <c r="D26" s="1913"/>
      <c r="E26" s="1818" t="s">
        <v>673</v>
      </c>
      <c r="F26" s="1819"/>
      <c r="G26" s="1819"/>
      <c r="H26" s="1820"/>
      <c r="I26" s="848">
        <v>30</v>
      </c>
      <c r="J26" s="310"/>
      <c r="K26" s="849"/>
      <c r="L26" s="1206"/>
      <c r="M26" s="1207"/>
      <c r="N26" s="1207"/>
      <c r="O26" s="1208"/>
      <c r="P26" s="310"/>
      <c r="Q26" s="851"/>
      <c r="R26" s="851"/>
      <c r="S26" s="852"/>
      <c r="T26" s="310"/>
      <c r="U26" s="851"/>
      <c r="V26" s="851"/>
      <c r="W26" s="852"/>
      <c r="X26" s="310"/>
      <c r="Y26" s="851"/>
      <c r="Z26" s="851"/>
      <c r="AA26" s="852"/>
      <c r="AB26" s="310"/>
      <c r="AC26" s="851"/>
      <c r="AD26" s="851"/>
      <c r="AE26" s="852"/>
    </row>
    <row r="27" spans="1:31" ht="10.5" hidden="1" customHeight="1">
      <c r="B27" s="1787"/>
      <c r="C27" s="1912"/>
      <c r="D27" s="1913"/>
      <c r="E27" s="1818" t="s">
        <v>379</v>
      </c>
      <c r="F27" s="1843"/>
      <c r="G27" s="1843"/>
      <c r="H27" s="1844"/>
      <c r="I27" s="818">
        <v>30</v>
      </c>
      <c r="J27" s="297"/>
      <c r="K27" s="819"/>
      <c r="L27" s="1191"/>
      <c r="M27" s="1192"/>
      <c r="N27" s="1192"/>
      <c r="O27" s="1193"/>
      <c r="P27" s="297"/>
      <c r="Q27" s="821"/>
      <c r="R27" s="821"/>
      <c r="S27" s="822"/>
      <c r="T27" s="297"/>
      <c r="U27" s="821"/>
      <c r="V27" s="821"/>
      <c r="W27" s="822"/>
      <c r="X27" s="297"/>
      <c r="Y27" s="821"/>
      <c r="Z27" s="821"/>
      <c r="AA27" s="822"/>
      <c r="AB27" s="297"/>
      <c r="AC27" s="821"/>
      <c r="AD27" s="821"/>
      <c r="AE27" s="822"/>
    </row>
    <row r="28" spans="1:31" ht="10.5" hidden="1" customHeight="1">
      <c r="B28" s="1787"/>
      <c r="C28" s="1914"/>
      <c r="D28" s="1915"/>
      <c r="E28" s="1818" t="s">
        <v>380</v>
      </c>
      <c r="F28" s="1843"/>
      <c r="G28" s="1843"/>
      <c r="H28" s="1844"/>
      <c r="I28" s="818">
        <v>50</v>
      </c>
      <c r="J28" s="297"/>
      <c r="K28" s="819"/>
      <c r="L28" s="1191"/>
      <c r="M28" s="1192"/>
      <c r="N28" s="1192"/>
      <c r="O28" s="1193"/>
      <c r="P28" s="297"/>
      <c r="Q28" s="821"/>
      <c r="R28" s="821"/>
      <c r="S28" s="822"/>
      <c r="T28" s="297"/>
      <c r="U28" s="821"/>
      <c r="V28" s="821"/>
      <c r="W28" s="822"/>
      <c r="X28" s="297"/>
      <c r="Y28" s="821"/>
      <c r="Z28" s="821"/>
      <c r="AA28" s="822"/>
      <c r="AB28" s="297"/>
      <c r="AC28" s="821"/>
      <c r="AD28" s="821"/>
      <c r="AE28" s="822"/>
    </row>
    <row r="29" spans="1:31" ht="13.5" customHeight="1">
      <c r="A29" s="801">
        <v>2</v>
      </c>
      <c r="B29" s="1787"/>
      <c r="C29" s="1826" t="s">
        <v>279</v>
      </c>
      <c r="D29" s="1827"/>
      <c r="E29" s="1827"/>
      <c r="F29" s="1827"/>
      <c r="G29" s="1827"/>
      <c r="H29" s="1828"/>
      <c r="I29" s="818"/>
      <c r="J29" s="315">
        <f t="shared" ref="J29:AE29" si="1">SUM(J25:J28)</f>
        <v>0</v>
      </c>
      <c r="K29" s="826">
        <f t="shared" si="1"/>
        <v>0</v>
      </c>
      <c r="L29" s="1191">
        <f t="shared" si="1"/>
        <v>0</v>
      </c>
      <c r="M29" s="1192">
        <f t="shared" si="1"/>
        <v>0</v>
      </c>
      <c r="N29" s="1192">
        <f t="shared" si="1"/>
        <v>0</v>
      </c>
      <c r="O29" s="1193">
        <f t="shared" si="1"/>
        <v>0</v>
      </c>
      <c r="P29" s="315">
        <f t="shared" si="1"/>
        <v>0</v>
      </c>
      <c r="Q29" s="828">
        <f t="shared" si="1"/>
        <v>0</v>
      </c>
      <c r="R29" s="828">
        <f t="shared" si="1"/>
        <v>0</v>
      </c>
      <c r="S29" s="829">
        <f t="shared" si="1"/>
        <v>0</v>
      </c>
      <c r="T29" s="315">
        <f t="shared" si="1"/>
        <v>0</v>
      </c>
      <c r="U29" s="828">
        <f t="shared" si="1"/>
        <v>0</v>
      </c>
      <c r="V29" s="828">
        <f t="shared" si="1"/>
        <v>0</v>
      </c>
      <c r="W29" s="829">
        <f t="shared" si="1"/>
        <v>0</v>
      </c>
      <c r="X29" s="315">
        <f t="shared" si="1"/>
        <v>0</v>
      </c>
      <c r="Y29" s="828">
        <f t="shared" si="1"/>
        <v>0</v>
      </c>
      <c r="Z29" s="828">
        <f t="shared" si="1"/>
        <v>0</v>
      </c>
      <c r="AA29" s="829">
        <f t="shared" si="1"/>
        <v>0</v>
      </c>
      <c r="AB29" s="315">
        <f t="shared" si="1"/>
        <v>0</v>
      </c>
      <c r="AC29" s="828">
        <f t="shared" si="1"/>
        <v>0</v>
      </c>
      <c r="AD29" s="828">
        <f t="shared" si="1"/>
        <v>0</v>
      </c>
      <c r="AE29" s="829">
        <f t="shared" si="1"/>
        <v>0</v>
      </c>
    </row>
    <row r="30" spans="1:31" ht="13.5" customHeight="1">
      <c r="B30" s="1787"/>
      <c r="C30" s="1832" t="s">
        <v>280</v>
      </c>
      <c r="D30" s="1832"/>
      <c r="E30" s="1916" t="s">
        <v>655</v>
      </c>
      <c r="F30" s="1916"/>
      <c r="G30" s="1832" t="s">
        <v>281</v>
      </c>
      <c r="H30" s="1833"/>
      <c r="I30" s="818">
        <v>50</v>
      </c>
      <c r="J30" s="297"/>
      <c r="K30" s="819"/>
      <c r="L30" s="1191"/>
      <c r="M30" s="1192"/>
      <c r="N30" s="1192"/>
      <c r="O30" s="1193"/>
      <c r="P30" s="297"/>
      <c r="Q30" s="821"/>
      <c r="R30" s="821"/>
      <c r="S30" s="822"/>
      <c r="T30" s="297"/>
      <c r="U30" s="821"/>
      <c r="V30" s="821"/>
      <c r="W30" s="822"/>
      <c r="X30" s="297"/>
      <c r="Y30" s="821"/>
      <c r="Z30" s="821"/>
      <c r="AA30" s="822"/>
      <c r="AB30" s="297"/>
      <c r="AC30" s="821"/>
      <c r="AD30" s="821"/>
      <c r="AE30" s="822"/>
    </row>
    <row r="31" spans="1:31" ht="13.5" customHeight="1">
      <c r="B31" s="1787"/>
      <c r="C31" s="1832"/>
      <c r="D31" s="1832"/>
      <c r="E31" s="1916"/>
      <c r="F31" s="1916"/>
      <c r="G31" s="1832" t="s">
        <v>282</v>
      </c>
      <c r="H31" s="1833"/>
      <c r="I31" s="818">
        <v>50</v>
      </c>
      <c r="J31" s="297"/>
      <c r="K31" s="819"/>
      <c r="L31" s="1191"/>
      <c r="M31" s="1192"/>
      <c r="N31" s="1192"/>
      <c r="O31" s="1193"/>
      <c r="P31" s="297"/>
      <c r="Q31" s="821"/>
      <c r="R31" s="821"/>
      <c r="S31" s="822"/>
      <c r="T31" s="297"/>
      <c r="U31" s="821"/>
      <c r="V31" s="821"/>
      <c r="W31" s="822"/>
      <c r="X31" s="297"/>
      <c r="Y31" s="821"/>
      <c r="Z31" s="821"/>
      <c r="AA31" s="822"/>
      <c r="AB31" s="297"/>
      <c r="AC31" s="821"/>
      <c r="AD31" s="821"/>
      <c r="AE31" s="822"/>
    </row>
    <row r="32" spans="1:31" ht="13.5" customHeight="1">
      <c r="A32" s="801">
        <v>2</v>
      </c>
      <c r="B32" s="1787"/>
      <c r="C32" s="1826" t="s">
        <v>279</v>
      </c>
      <c r="D32" s="1827"/>
      <c r="E32" s="1827"/>
      <c r="F32" s="1827"/>
      <c r="G32" s="1827"/>
      <c r="H32" s="1828"/>
      <c r="I32" s="818"/>
      <c r="J32" s="315">
        <f t="shared" ref="J32:AE32" si="2">SUM(J30:J31)</f>
        <v>0</v>
      </c>
      <c r="K32" s="826">
        <f t="shared" si="2"/>
        <v>0</v>
      </c>
      <c r="L32" s="1191">
        <f t="shared" si="2"/>
        <v>0</v>
      </c>
      <c r="M32" s="1192">
        <f t="shared" si="2"/>
        <v>0</v>
      </c>
      <c r="N32" s="1192">
        <f t="shared" si="2"/>
        <v>0</v>
      </c>
      <c r="O32" s="1193">
        <f t="shared" si="2"/>
        <v>0</v>
      </c>
      <c r="P32" s="315">
        <f t="shared" si="2"/>
        <v>0</v>
      </c>
      <c r="Q32" s="828">
        <f t="shared" si="2"/>
        <v>0</v>
      </c>
      <c r="R32" s="828">
        <f t="shared" si="2"/>
        <v>0</v>
      </c>
      <c r="S32" s="829">
        <f t="shared" si="2"/>
        <v>0</v>
      </c>
      <c r="T32" s="315">
        <f t="shared" si="2"/>
        <v>0</v>
      </c>
      <c r="U32" s="828">
        <f t="shared" si="2"/>
        <v>0</v>
      </c>
      <c r="V32" s="828">
        <f t="shared" si="2"/>
        <v>0</v>
      </c>
      <c r="W32" s="829">
        <f t="shared" si="2"/>
        <v>0</v>
      </c>
      <c r="X32" s="315">
        <f t="shared" si="2"/>
        <v>0</v>
      </c>
      <c r="Y32" s="828">
        <f t="shared" si="2"/>
        <v>0</v>
      </c>
      <c r="Z32" s="828">
        <f t="shared" si="2"/>
        <v>0</v>
      </c>
      <c r="AA32" s="829">
        <f t="shared" si="2"/>
        <v>0</v>
      </c>
      <c r="AB32" s="315">
        <f t="shared" si="2"/>
        <v>0</v>
      </c>
      <c r="AC32" s="828">
        <f t="shared" si="2"/>
        <v>0</v>
      </c>
      <c r="AD32" s="828">
        <f t="shared" si="2"/>
        <v>0</v>
      </c>
      <c r="AE32" s="829">
        <f t="shared" si="2"/>
        <v>0</v>
      </c>
    </row>
    <row r="33" spans="1:31" ht="10.5" customHeight="1">
      <c r="B33" s="1787"/>
      <c r="C33" s="1917" t="s">
        <v>283</v>
      </c>
      <c r="D33" s="1921" t="s">
        <v>284</v>
      </c>
      <c r="E33" s="1922"/>
      <c r="F33" s="1922"/>
      <c r="G33" s="1922"/>
      <c r="H33" s="1923"/>
      <c r="I33" s="818" t="s">
        <v>649</v>
      </c>
      <c r="J33" s="297"/>
      <c r="K33" s="819"/>
      <c r="L33" s="1191"/>
      <c r="M33" s="1192"/>
      <c r="N33" s="1192"/>
      <c r="O33" s="1193"/>
      <c r="P33" s="297"/>
      <c r="Q33" s="821"/>
      <c r="R33" s="821"/>
      <c r="S33" s="822"/>
      <c r="T33" s="297"/>
      <c r="U33" s="821"/>
      <c r="V33" s="821"/>
      <c r="W33" s="822"/>
      <c r="X33" s="297"/>
      <c r="Y33" s="821"/>
      <c r="Z33" s="821"/>
      <c r="AA33" s="822"/>
      <c r="AB33" s="297"/>
      <c r="AC33" s="821"/>
      <c r="AD33" s="821"/>
      <c r="AE33" s="822"/>
    </row>
    <row r="34" spans="1:31" ht="10.5" customHeight="1">
      <c r="B34" s="1787"/>
      <c r="C34" s="1918"/>
      <c r="D34" s="1921" t="s">
        <v>285</v>
      </c>
      <c r="E34" s="1922"/>
      <c r="F34" s="1922"/>
      <c r="G34" s="1922"/>
      <c r="H34" s="1923"/>
      <c r="I34" s="818">
        <v>70</v>
      </c>
      <c r="J34" s="297"/>
      <c r="K34" s="819"/>
      <c r="L34" s="1191"/>
      <c r="M34" s="1192"/>
      <c r="N34" s="1192"/>
      <c r="O34" s="1193"/>
      <c r="P34" s="297"/>
      <c r="Q34" s="821"/>
      <c r="R34" s="821"/>
      <c r="S34" s="822"/>
      <c r="T34" s="297"/>
      <c r="U34" s="821"/>
      <c r="V34" s="821"/>
      <c r="W34" s="822"/>
      <c r="X34" s="297"/>
      <c r="Y34" s="821"/>
      <c r="Z34" s="821"/>
      <c r="AA34" s="822"/>
      <c r="AB34" s="297"/>
      <c r="AC34" s="821"/>
      <c r="AD34" s="821"/>
      <c r="AE34" s="822"/>
    </row>
    <row r="35" spans="1:31" ht="10.5" customHeight="1">
      <c r="B35" s="1787"/>
      <c r="C35" s="1919"/>
      <c r="D35" s="1924" t="s">
        <v>286</v>
      </c>
      <c r="E35" s="1925"/>
      <c r="F35" s="1925"/>
      <c r="G35" s="1925"/>
      <c r="H35" s="1926"/>
      <c r="I35" s="818">
        <v>50</v>
      </c>
      <c r="J35" s="297"/>
      <c r="K35" s="819"/>
      <c r="L35" s="1191"/>
      <c r="M35" s="1192"/>
      <c r="N35" s="1192"/>
      <c r="O35" s="1193"/>
      <c r="P35" s="297"/>
      <c r="Q35" s="821"/>
      <c r="R35" s="821"/>
      <c r="S35" s="822"/>
      <c r="T35" s="297"/>
      <c r="U35" s="821"/>
      <c r="V35" s="821"/>
      <c r="W35" s="822"/>
      <c r="X35" s="297"/>
      <c r="Y35" s="821"/>
      <c r="Z35" s="821"/>
      <c r="AA35" s="822"/>
      <c r="AB35" s="297"/>
      <c r="AC35" s="821"/>
      <c r="AD35" s="821"/>
      <c r="AE35" s="822"/>
    </row>
    <row r="36" spans="1:31" ht="10.5" customHeight="1">
      <c r="B36" s="1787"/>
      <c r="C36" s="1919"/>
      <c r="D36" s="1924" t="s">
        <v>287</v>
      </c>
      <c r="E36" s="1925"/>
      <c r="F36" s="1925"/>
      <c r="G36" s="1925"/>
      <c r="H36" s="1926"/>
      <c r="I36" s="818">
        <v>100</v>
      </c>
      <c r="J36" s="297"/>
      <c r="K36" s="819"/>
      <c r="L36" s="1191"/>
      <c r="M36" s="1192"/>
      <c r="N36" s="1192"/>
      <c r="O36" s="1193"/>
      <c r="P36" s="297"/>
      <c r="Q36" s="821"/>
      <c r="R36" s="821"/>
      <c r="S36" s="822"/>
      <c r="T36" s="297"/>
      <c r="U36" s="821"/>
      <c r="V36" s="821"/>
      <c r="W36" s="822"/>
      <c r="X36" s="297"/>
      <c r="Y36" s="821"/>
      <c r="Z36" s="821"/>
      <c r="AA36" s="822"/>
      <c r="AB36" s="297"/>
      <c r="AC36" s="821"/>
      <c r="AD36" s="821"/>
      <c r="AE36" s="822"/>
    </row>
    <row r="37" spans="1:31" ht="10.5" customHeight="1">
      <c r="B37" s="1787"/>
      <c r="C37" s="1920"/>
      <c r="D37" s="1924" t="s">
        <v>288</v>
      </c>
      <c r="E37" s="1925"/>
      <c r="F37" s="1925"/>
      <c r="G37" s="1925"/>
      <c r="H37" s="1926"/>
      <c r="I37" s="818">
        <v>50</v>
      </c>
      <c r="J37" s="297"/>
      <c r="K37" s="819"/>
      <c r="L37" s="1191"/>
      <c r="M37" s="1192"/>
      <c r="N37" s="1192"/>
      <c r="O37" s="1193"/>
      <c r="P37" s="297"/>
      <c r="Q37" s="821"/>
      <c r="R37" s="821"/>
      <c r="S37" s="822"/>
      <c r="T37" s="297"/>
      <c r="U37" s="821"/>
      <c r="V37" s="821"/>
      <c r="W37" s="822"/>
      <c r="X37" s="297"/>
      <c r="Y37" s="821"/>
      <c r="Z37" s="821"/>
      <c r="AA37" s="822"/>
      <c r="AB37" s="297"/>
      <c r="AC37" s="821"/>
      <c r="AD37" s="821"/>
      <c r="AE37" s="822"/>
    </row>
    <row r="38" spans="1:31" ht="10.5" customHeight="1">
      <c r="A38" s="801">
        <v>2</v>
      </c>
      <c r="B38" s="1787"/>
      <c r="C38" s="1826" t="s">
        <v>279</v>
      </c>
      <c r="D38" s="1827"/>
      <c r="E38" s="1827"/>
      <c r="F38" s="1827"/>
      <c r="G38" s="1827"/>
      <c r="H38" s="1828"/>
      <c r="I38" s="818"/>
      <c r="J38" s="315">
        <f t="shared" ref="J38:AE38" si="3">SUM(J33:J37)</f>
        <v>0</v>
      </c>
      <c r="K38" s="826">
        <f t="shared" si="3"/>
        <v>0</v>
      </c>
      <c r="L38" s="1191">
        <f t="shared" si="3"/>
        <v>0</v>
      </c>
      <c r="M38" s="1192">
        <f t="shared" si="3"/>
        <v>0</v>
      </c>
      <c r="N38" s="1192">
        <f t="shared" si="3"/>
        <v>0</v>
      </c>
      <c r="O38" s="1193">
        <f t="shared" si="3"/>
        <v>0</v>
      </c>
      <c r="P38" s="315">
        <f t="shared" si="3"/>
        <v>0</v>
      </c>
      <c r="Q38" s="828">
        <f t="shared" si="3"/>
        <v>0</v>
      </c>
      <c r="R38" s="828">
        <f t="shared" si="3"/>
        <v>0</v>
      </c>
      <c r="S38" s="829">
        <f t="shared" si="3"/>
        <v>0</v>
      </c>
      <c r="T38" s="315">
        <f t="shared" si="3"/>
        <v>0</v>
      </c>
      <c r="U38" s="828">
        <f t="shared" si="3"/>
        <v>0</v>
      </c>
      <c r="V38" s="828">
        <f t="shared" si="3"/>
        <v>0</v>
      </c>
      <c r="W38" s="829">
        <f t="shared" si="3"/>
        <v>0</v>
      </c>
      <c r="X38" s="315">
        <f t="shared" si="3"/>
        <v>0</v>
      </c>
      <c r="Y38" s="828">
        <f t="shared" si="3"/>
        <v>0</v>
      </c>
      <c r="Z38" s="828">
        <f t="shared" si="3"/>
        <v>0</v>
      </c>
      <c r="AA38" s="829">
        <f t="shared" si="3"/>
        <v>0</v>
      </c>
      <c r="AB38" s="315">
        <f t="shared" si="3"/>
        <v>0</v>
      </c>
      <c r="AC38" s="828">
        <f t="shared" si="3"/>
        <v>0</v>
      </c>
      <c r="AD38" s="828">
        <f t="shared" si="3"/>
        <v>0</v>
      </c>
      <c r="AE38" s="829">
        <f t="shared" si="3"/>
        <v>0</v>
      </c>
    </row>
    <row r="39" spans="1:31" ht="10.5" hidden="1" customHeight="1">
      <c r="B39" s="1787"/>
      <c r="C39" s="1930" t="s">
        <v>289</v>
      </c>
      <c r="D39" s="1933" t="s">
        <v>290</v>
      </c>
      <c r="E39" s="1934"/>
      <c r="F39" s="1934"/>
      <c r="G39" s="1934"/>
      <c r="H39" s="1935"/>
      <c r="I39" s="1101">
        <v>10</v>
      </c>
      <c r="J39" s="297"/>
      <c r="K39" s="819"/>
      <c r="L39" s="1191"/>
      <c r="M39" s="1192"/>
      <c r="N39" s="1192"/>
      <c r="O39" s="1193"/>
      <c r="P39" s="297"/>
      <c r="Q39" s="821"/>
      <c r="R39" s="821"/>
      <c r="S39" s="822"/>
      <c r="T39" s="297"/>
      <c r="U39" s="821"/>
      <c r="V39" s="821"/>
      <c r="W39" s="822"/>
      <c r="X39" s="297"/>
      <c r="Y39" s="821"/>
      <c r="Z39" s="821"/>
      <c r="AA39" s="822"/>
      <c r="AB39" s="297"/>
      <c r="AC39" s="821"/>
      <c r="AD39" s="821"/>
      <c r="AE39" s="822"/>
    </row>
    <row r="40" spans="1:31" ht="10.5" customHeight="1">
      <c r="B40" s="1787"/>
      <c r="C40" s="1931"/>
      <c r="D40" s="1933" t="s">
        <v>291</v>
      </c>
      <c r="E40" s="1934"/>
      <c r="F40" s="1934"/>
      <c r="G40" s="1934"/>
      <c r="H40" s="1935"/>
      <c r="I40" s="1101" t="s">
        <v>292</v>
      </c>
      <c r="J40" s="297"/>
      <c r="K40" s="819"/>
      <c r="L40" s="1191"/>
      <c r="M40" s="1192"/>
      <c r="N40" s="1192"/>
      <c r="O40" s="1193"/>
      <c r="P40" s="297"/>
      <c r="Q40" s="821"/>
      <c r="R40" s="821"/>
      <c r="S40" s="822"/>
      <c r="T40" s="297"/>
      <c r="U40" s="821"/>
      <c r="V40" s="821"/>
      <c r="W40" s="822"/>
      <c r="X40" s="297"/>
      <c r="Y40" s="821"/>
      <c r="Z40" s="821"/>
      <c r="AA40" s="822"/>
      <c r="AB40" s="297"/>
      <c r="AC40" s="821"/>
      <c r="AD40" s="821"/>
      <c r="AE40" s="822"/>
    </row>
    <row r="41" spans="1:31" ht="10.5" customHeight="1">
      <c r="B41" s="1787"/>
      <c r="C41" s="1931"/>
      <c r="D41" s="1933" t="s">
        <v>293</v>
      </c>
      <c r="E41" s="1934"/>
      <c r="F41" s="1934"/>
      <c r="G41" s="1934"/>
      <c r="H41" s="1935"/>
      <c r="I41" s="1101">
        <v>50</v>
      </c>
      <c r="J41" s="297"/>
      <c r="K41" s="819"/>
      <c r="L41" s="1191"/>
      <c r="M41" s="1192"/>
      <c r="N41" s="1192"/>
      <c r="O41" s="1193"/>
      <c r="P41" s="297"/>
      <c r="Q41" s="821"/>
      <c r="R41" s="821"/>
      <c r="S41" s="822"/>
      <c r="T41" s="297"/>
      <c r="U41" s="821"/>
      <c r="V41" s="821"/>
      <c r="W41" s="822"/>
      <c r="X41" s="297"/>
      <c r="Y41" s="821"/>
      <c r="Z41" s="821"/>
      <c r="AA41" s="822"/>
      <c r="AB41" s="297"/>
      <c r="AC41" s="821"/>
      <c r="AD41" s="821"/>
      <c r="AE41" s="822"/>
    </row>
    <row r="42" spans="1:31" ht="10.5" customHeight="1">
      <c r="B42" s="1787"/>
      <c r="C42" s="1932"/>
      <c r="D42" s="1903" t="s">
        <v>674</v>
      </c>
      <c r="E42" s="1906"/>
      <c r="F42" s="1906"/>
      <c r="G42" s="1906"/>
      <c r="H42" s="1907"/>
      <c r="I42" s="818">
        <v>70</v>
      </c>
      <c r="J42" s="297"/>
      <c r="K42" s="819"/>
      <c r="L42" s="1191"/>
      <c r="M42" s="1192"/>
      <c r="N42" s="1192"/>
      <c r="O42" s="1193"/>
      <c r="P42" s="297"/>
      <c r="Q42" s="821"/>
      <c r="R42" s="821"/>
      <c r="S42" s="822"/>
      <c r="T42" s="297"/>
      <c r="U42" s="821"/>
      <c r="V42" s="821"/>
      <c r="W42" s="822"/>
      <c r="X42" s="297"/>
      <c r="Y42" s="821"/>
      <c r="Z42" s="821"/>
      <c r="AA42" s="822"/>
      <c r="AB42" s="297"/>
      <c r="AC42" s="821"/>
      <c r="AD42" s="821"/>
      <c r="AE42" s="822"/>
    </row>
    <row r="43" spans="1:31" ht="13.5" customHeight="1">
      <c r="A43" s="801">
        <v>2</v>
      </c>
      <c r="B43" s="1787"/>
      <c r="C43" s="1826" t="s">
        <v>279</v>
      </c>
      <c r="D43" s="1827"/>
      <c r="E43" s="1827"/>
      <c r="F43" s="1827"/>
      <c r="G43" s="1827"/>
      <c r="H43" s="1828"/>
      <c r="I43" s="818"/>
      <c r="J43" s="315">
        <f>SUM(J39:J42)</f>
        <v>0</v>
      </c>
      <c r="K43" s="826">
        <f t="shared" ref="K43:AE43" si="4">SUM(K39:K42)</f>
        <v>0</v>
      </c>
      <c r="L43" s="1191">
        <f t="shared" si="4"/>
        <v>0</v>
      </c>
      <c r="M43" s="1192">
        <f t="shared" si="4"/>
        <v>0</v>
      </c>
      <c r="N43" s="1192">
        <f t="shared" si="4"/>
        <v>0</v>
      </c>
      <c r="O43" s="1193">
        <f t="shared" si="4"/>
        <v>0</v>
      </c>
      <c r="P43" s="315">
        <f t="shared" si="4"/>
        <v>0</v>
      </c>
      <c r="Q43" s="828">
        <f t="shared" si="4"/>
        <v>0</v>
      </c>
      <c r="R43" s="828">
        <f t="shared" si="4"/>
        <v>0</v>
      </c>
      <c r="S43" s="829">
        <f t="shared" si="4"/>
        <v>0</v>
      </c>
      <c r="T43" s="315">
        <f t="shared" si="4"/>
        <v>0</v>
      </c>
      <c r="U43" s="828">
        <f t="shared" si="4"/>
        <v>0</v>
      </c>
      <c r="V43" s="828">
        <f t="shared" si="4"/>
        <v>0</v>
      </c>
      <c r="W43" s="829">
        <f t="shared" si="4"/>
        <v>0</v>
      </c>
      <c r="X43" s="315">
        <f t="shared" si="4"/>
        <v>0</v>
      </c>
      <c r="Y43" s="828">
        <f t="shared" si="4"/>
        <v>0</v>
      </c>
      <c r="Z43" s="828">
        <f t="shared" si="4"/>
        <v>0</v>
      </c>
      <c r="AA43" s="829">
        <f t="shared" si="4"/>
        <v>0</v>
      </c>
      <c r="AB43" s="315">
        <f t="shared" si="4"/>
        <v>0</v>
      </c>
      <c r="AC43" s="828">
        <f t="shared" si="4"/>
        <v>0</v>
      </c>
      <c r="AD43" s="828">
        <f t="shared" si="4"/>
        <v>0</v>
      </c>
      <c r="AE43" s="829">
        <f t="shared" si="4"/>
        <v>0</v>
      </c>
    </row>
    <row r="44" spans="1:31" ht="10.5" customHeight="1">
      <c r="B44" s="1787"/>
      <c r="C44" s="1829" t="s">
        <v>294</v>
      </c>
      <c r="D44" s="1821" t="s">
        <v>295</v>
      </c>
      <c r="E44" s="1832" t="s">
        <v>296</v>
      </c>
      <c r="F44" s="1832"/>
      <c r="G44" s="1832"/>
      <c r="H44" s="1833"/>
      <c r="I44" s="818">
        <v>70</v>
      </c>
      <c r="J44" s="297"/>
      <c r="K44" s="819"/>
      <c r="L44" s="1191"/>
      <c r="M44" s="1192"/>
      <c r="N44" s="1192"/>
      <c r="O44" s="1193"/>
      <c r="P44" s="297"/>
      <c r="Q44" s="821"/>
      <c r="R44" s="821"/>
      <c r="S44" s="822"/>
      <c r="T44" s="297"/>
      <c r="U44" s="821"/>
      <c r="V44" s="821"/>
      <c r="W44" s="822"/>
      <c r="X44" s="297"/>
      <c r="Y44" s="821"/>
      <c r="Z44" s="821"/>
      <c r="AA44" s="822"/>
      <c r="AB44" s="297"/>
      <c r="AC44" s="821"/>
      <c r="AD44" s="821"/>
      <c r="AE44" s="822"/>
    </row>
    <row r="45" spans="1:31" ht="10.5" customHeight="1">
      <c r="B45" s="1787"/>
      <c r="C45" s="1830"/>
      <c r="D45" s="1822"/>
      <c r="E45" s="1832" t="s">
        <v>297</v>
      </c>
      <c r="F45" s="1832"/>
      <c r="G45" s="1832"/>
      <c r="H45" s="1833"/>
      <c r="I45" s="818">
        <v>20</v>
      </c>
      <c r="J45" s="297"/>
      <c r="K45" s="819"/>
      <c r="L45" s="1191"/>
      <c r="M45" s="1192"/>
      <c r="N45" s="1192"/>
      <c r="O45" s="1193"/>
      <c r="P45" s="297"/>
      <c r="Q45" s="821"/>
      <c r="R45" s="821"/>
      <c r="S45" s="822"/>
      <c r="T45" s="297"/>
      <c r="U45" s="821"/>
      <c r="V45" s="821"/>
      <c r="W45" s="822"/>
      <c r="X45" s="297"/>
      <c r="Y45" s="821"/>
      <c r="Z45" s="821"/>
      <c r="AA45" s="822"/>
      <c r="AB45" s="297"/>
      <c r="AC45" s="821"/>
      <c r="AD45" s="821"/>
      <c r="AE45" s="822"/>
    </row>
    <row r="46" spans="1:31" ht="10.5" customHeight="1">
      <c r="B46" s="1787"/>
      <c r="C46" s="1830"/>
      <c r="D46" s="1822"/>
      <c r="E46" s="1832" t="s">
        <v>298</v>
      </c>
      <c r="F46" s="1832"/>
      <c r="G46" s="1832"/>
      <c r="H46" s="1833"/>
      <c r="I46" s="818">
        <v>30</v>
      </c>
      <c r="J46" s="297"/>
      <c r="K46" s="819"/>
      <c r="L46" s="1191"/>
      <c r="M46" s="1192"/>
      <c r="N46" s="1192"/>
      <c r="O46" s="1193"/>
      <c r="P46" s="297"/>
      <c r="Q46" s="821"/>
      <c r="R46" s="821"/>
      <c r="S46" s="822"/>
      <c r="T46" s="297"/>
      <c r="U46" s="821"/>
      <c r="V46" s="821"/>
      <c r="W46" s="822"/>
      <c r="X46" s="297"/>
      <c r="Y46" s="821"/>
      <c r="Z46" s="821"/>
      <c r="AA46" s="822"/>
      <c r="AB46" s="297"/>
      <c r="AC46" s="821"/>
      <c r="AD46" s="821"/>
      <c r="AE46" s="822"/>
    </row>
    <row r="47" spans="1:31" ht="10.5" customHeight="1">
      <c r="B47" s="1787"/>
      <c r="C47" s="1830"/>
      <c r="D47" s="1822"/>
      <c r="E47" s="1832" t="s">
        <v>299</v>
      </c>
      <c r="F47" s="1832"/>
      <c r="G47" s="1832"/>
      <c r="H47" s="1833"/>
      <c r="I47" s="818">
        <v>30</v>
      </c>
      <c r="J47" s="297"/>
      <c r="K47" s="819"/>
      <c r="L47" s="1191"/>
      <c r="M47" s="1192"/>
      <c r="N47" s="1192"/>
      <c r="O47" s="1193"/>
      <c r="P47" s="297"/>
      <c r="Q47" s="821"/>
      <c r="R47" s="821"/>
      <c r="S47" s="822"/>
      <c r="T47" s="297"/>
      <c r="U47" s="821"/>
      <c r="V47" s="821"/>
      <c r="W47" s="822"/>
      <c r="X47" s="297"/>
      <c r="Y47" s="821"/>
      <c r="Z47" s="821"/>
      <c r="AA47" s="822"/>
      <c r="AB47" s="297"/>
      <c r="AC47" s="821"/>
      <c r="AD47" s="821"/>
      <c r="AE47" s="822"/>
    </row>
    <row r="48" spans="1:31" ht="10.5" customHeight="1">
      <c r="B48" s="1787"/>
      <c r="C48" s="1830"/>
      <c r="D48" s="1822"/>
      <c r="E48" s="1818" t="s">
        <v>381</v>
      </c>
      <c r="F48" s="1824"/>
      <c r="G48" s="1824"/>
      <c r="H48" s="1825"/>
      <c r="I48" s="1101">
        <v>70</v>
      </c>
      <c r="J48" s="297"/>
      <c r="K48" s="819"/>
      <c r="L48" s="1191"/>
      <c r="M48" s="1192"/>
      <c r="N48" s="1192"/>
      <c r="O48" s="1193"/>
      <c r="P48" s="297"/>
      <c r="Q48" s="821"/>
      <c r="R48" s="821"/>
      <c r="S48" s="822"/>
      <c r="T48" s="297"/>
      <c r="U48" s="821"/>
      <c r="V48" s="821"/>
      <c r="W48" s="822"/>
      <c r="X48" s="297"/>
      <c r="Y48" s="821"/>
      <c r="Z48" s="821"/>
      <c r="AA48" s="822"/>
      <c r="AB48" s="297"/>
      <c r="AC48" s="821"/>
      <c r="AD48" s="821"/>
      <c r="AE48" s="822"/>
    </row>
    <row r="49" spans="1:31" ht="10.5" customHeight="1">
      <c r="B49" s="1787"/>
      <c r="C49" s="1830"/>
      <c r="D49" s="1823"/>
      <c r="E49" s="1818" t="s">
        <v>382</v>
      </c>
      <c r="F49" s="1824"/>
      <c r="G49" s="1824"/>
      <c r="H49" s="1825"/>
      <c r="I49" s="1101">
        <v>50</v>
      </c>
      <c r="J49" s="297"/>
      <c r="K49" s="819"/>
      <c r="L49" s="1191"/>
      <c r="M49" s="1192"/>
      <c r="N49" s="1192"/>
      <c r="O49" s="1193"/>
      <c r="P49" s="297"/>
      <c r="Q49" s="821"/>
      <c r="R49" s="821"/>
      <c r="S49" s="822"/>
      <c r="T49" s="297"/>
      <c r="U49" s="821"/>
      <c r="V49" s="821"/>
      <c r="W49" s="822"/>
      <c r="X49" s="297"/>
      <c r="Y49" s="821"/>
      <c r="Z49" s="821"/>
      <c r="AA49" s="822"/>
      <c r="AB49" s="297"/>
      <c r="AC49" s="821"/>
      <c r="AD49" s="821"/>
      <c r="AE49" s="822"/>
    </row>
    <row r="50" spans="1:31" ht="10.5" hidden="1" customHeight="1">
      <c r="B50" s="1787"/>
      <c r="C50" s="1831"/>
      <c r="D50" s="1826"/>
      <c r="E50" s="1827"/>
      <c r="F50" s="1827"/>
      <c r="G50" s="1827"/>
      <c r="H50" s="1828"/>
      <c r="I50" s="818"/>
      <c r="J50" s="297"/>
      <c r="K50" s="819"/>
      <c r="L50" s="1191"/>
      <c r="M50" s="1192"/>
      <c r="N50" s="1192"/>
      <c r="O50" s="1193"/>
      <c r="P50" s="297"/>
      <c r="Q50" s="821"/>
      <c r="R50" s="821"/>
      <c r="S50" s="822"/>
      <c r="T50" s="297"/>
      <c r="U50" s="821"/>
      <c r="V50" s="821"/>
      <c r="W50" s="822"/>
      <c r="X50" s="297"/>
      <c r="Y50" s="821"/>
      <c r="Z50" s="821"/>
      <c r="AA50" s="822"/>
      <c r="AB50" s="297"/>
      <c r="AC50" s="821"/>
      <c r="AD50" s="821"/>
      <c r="AE50" s="822"/>
    </row>
    <row r="51" spans="1:31" ht="10.5" customHeight="1">
      <c r="A51" s="801">
        <v>2</v>
      </c>
      <c r="B51" s="1787"/>
      <c r="C51" s="1826" t="s">
        <v>279</v>
      </c>
      <c r="D51" s="1827"/>
      <c r="E51" s="1827"/>
      <c r="F51" s="1827"/>
      <c r="G51" s="1827"/>
      <c r="H51" s="1828"/>
      <c r="I51" s="818"/>
      <c r="J51" s="315">
        <f>SUM(J44:J50)</f>
        <v>0</v>
      </c>
      <c r="K51" s="826">
        <f t="shared" ref="K51:AE51" si="5">SUM(K44:K50)</f>
        <v>0</v>
      </c>
      <c r="L51" s="1191">
        <f t="shared" si="5"/>
        <v>0</v>
      </c>
      <c r="M51" s="1192">
        <f t="shared" si="5"/>
        <v>0</v>
      </c>
      <c r="N51" s="1192">
        <f t="shared" si="5"/>
        <v>0</v>
      </c>
      <c r="O51" s="1193">
        <f t="shared" si="5"/>
        <v>0</v>
      </c>
      <c r="P51" s="315">
        <f t="shared" si="5"/>
        <v>0</v>
      </c>
      <c r="Q51" s="828">
        <f t="shared" si="5"/>
        <v>0</v>
      </c>
      <c r="R51" s="828">
        <f t="shared" si="5"/>
        <v>0</v>
      </c>
      <c r="S51" s="829">
        <f t="shared" si="5"/>
        <v>0</v>
      </c>
      <c r="T51" s="315">
        <f t="shared" si="5"/>
        <v>0</v>
      </c>
      <c r="U51" s="828">
        <f t="shared" si="5"/>
        <v>0</v>
      </c>
      <c r="V51" s="828">
        <f t="shared" si="5"/>
        <v>0</v>
      </c>
      <c r="W51" s="829">
        <f t="shared" si="5"/>
        <v>0</v>
      </c>
      <c r="X51" s="315">
        <f t="shared" si="5"/>
        <v>0</v>
      </c>
      <c r="Y51" s="828">
        <f t="shared" si="5"/>
        <v>0</v>
      </c>
      <c r="Z51" s="828">
        <f t="shared" si="5"/>
        <v>0</v>
      </c>
      <c r="AA51" s="829">
        <f t="shared" si="5"/>
        <v>0</v>
      </c>
      <c r="AB51" s="315">
        <f t="shared" si="5"/>
        <v>0</v>
      </c>
      <c r="AC51" s="828">
        <f t="shared" si="5"/>
        <v>0</v>
      </c>
      <c r="AD51" s="828">
        <f t="shared" si="5"/>
        <v>0</v>
      </c>
      <c r="AE51" s="829">
        <f t="shared" si="5"/>
        <v>0</v>
      </c>
    </row>
    <row r="52" spans="1:31" ht="10.5" customHeight="1">
      <c r="B52" s="1787"/>
      <c r="C52" s="1829" t="s">
        <v>300</v>
      </c>
      <c r="D52" s="1821" t="s">
        <v>295</v>
      </c>
      <c r="E52" s="1832" t="s">
        <v>296</v>
      </c>
      <c r="F52" s="1832"/>
      <c r="G52" s="1832"/>
      <c r="H52" s="1833"/>
      <c r="I52" s="818">
        <v>70</v>
      </c>
      <c r="J52" s="297"/>
      <c r="K52" s="819"/>
      <c r="L52" s="1191"/>
      <c r="M52" s="1192"/>
      <c r="N52" s="1192"/>
      <c r="O52" s="1193"/>
      <c r="P52" s="297"/>
      <c r="Q52" s="821"/>
      <c r="R52" s="821"/>
      <c r="S52" s="822"/>
      <c r="T52" s="297"/>
      <c r="U52" s="821"/>
      <c r="V52" s="821"/>
      <c r="W52" s="822"/>
      <c r="X52" s="297"/>
      <c r="Y52" s="821"/>
      <c r="Z52" s="821"/>
      <c r="AA52" s="822"/>
      <c r="AB52" s="297"/>
      <c r="AC52" s="821"/>
      <c r="AD52" s="821"/>
      <c r="AE52" s="822"/>
    </row>
    <row r="53" spans="1:31" ht="10.5" customHeight="1">
      <c r="B53" s="1787"/>
      <c r="C53" s="1830"/>
      <c r="D53" s="1822"/>
      <c r="E53" s="1832" t="s">
        <v>297</v>
      </c>
      <c r="F53" s="1832"/>
      <c r="G53" s="1832"/>
      <c r="H53" s="1833"/>
      <c r="I53" s="818">
        <v>20</v>
      </c>
      <c r="J53" s="297"/>
      <c r="K53" s="819"/>
      <c r="L53" s="1191"/>
      <c r="M53" s="1192"/>
      <c r="N53" s="1192"/>
      <c r="O53" s="1193"/>
      <c r="P53" s="297"/>
      <c r="Q53" s="821"/>
      <c r="R53" s="821"/>
      <c r="S53" s="822"/>
      <c r="T53" s="297"/>
      <c r="U53" s="821"/>
      <c r="V53" s="821"/>
      <c r="W53" s="822"/>
      <c r="X53" s="297"/>
      <c r="Y53" s="821"/>
      <c r="Z53" s="821"/>
      <c r="AA53" s="822"/>
      <c r="AB53" s="297"/>
      <c r="AC53" s="821"/>
      <c r="AD53" s="821"/>
      <c r="AE53" s="822"/>
    </row>
    <row r="54" spans="1:31" ht="10.5" customHeight="1">
      <c r="B54" s="1787"/>
      <c r="C54" s="1830"/>
      <c r="D54" s="1822"/>
      <c r="E54" s="1832" t="s">
        <v>298</v>
      </c>
      <c r="F54" s="1832"/>
      <c r="G54" s="1832"/>
      <c r="H54" s="1833"/>
      <c r="I54" s="818">
        <v>30</v>
      </c>
      <c r="J54" s="297"/>
      <c r="K54" s="819"/>
      <c r="L54" s="1191"/>
      <c r="M54" s="1192"/>
      <c r="N54" s="1192"/>
      <c r="O54" s="1193"/>
      <c r="P54" s="297"/>
      <c r="Q54" s="821"/>
      <c r="R54" s="821"/>
      <c r="S54" s="822"/>
      <c r="T54" s="297"/>
      <c r="U54" s="821"/>
      <c r="V54" s="821"/>
      <c r="W54" s="822"/>
      <c r="X54" s="297"/>
      <c r="Y54" s="821"/>
      <c r="Z54" s="821"/>
      <c r="AA54" s="822"/>
      <c r="AB54" s="297"/>
      <c r="AC54" s="821"/>
      <c r="AD54" s="821"/>
      <c r="AE54" s="822"/>
    </row>
    <row r="55" spans="1:31" ht="10.5" customHeight="1">
      <c r="B55" s="1787"/>
      <c r="C55" s="1830"/>
      <c r="D55" s="1822"/>
      <c r="E55" s="1832" t="s">
        <v>299</v>
      </c>
      <c r="F55" s="1832"/>
      <c r="G55" s="1832"/>
      <c r="H55" s="1833"/>
      <c r="I55" s="818">
        <v>30</v>
      </c>
      <c r="J55" s="297"/>
      <c r="K55" s="819"/>
      <c r="L55" s="1191"/>
      <c r="M55" s="1192"/>
      <c r="N55" s="1192"/>
      <c r="O55" s="1193"/>
      <c r="P55" s="297"/>
      <c r="Q55" s="821"/>
      <c r="R55" s="821"/>
      <c r="S55" s="822"/>
      <c r="T55" s="297"/>
      <c r="U55" s="821"/>
      <c r="V55" s="821"/>
      <c r="W55" s="822"/>
      <c r="X55" s="297"/>
      <c r="Y55" s="821"/>
      <c r="Z55" s="821"/>
      <c r="AA55" s="822"/>
      <c r="AB55" s="297"/>
      <c r="AC55" s="821"/>
      <c r="AD55" s="821"/>
      <c r="AE55" s="822"/>
    </row>
    <row r="56" spans="1:31" ht="10.5" customHeight="1">
      <c r="B56" s="1787"/>
      <c r="C56" s="1830"/>
      <c r="D56" s="1822"/>
      <c r="E56" s="1818" t="s">
        <v>381</v>
      </c>
      <c r="F56" s="1824"/>
      <c r="G56" s="1824"/>
      <c r="H56" s="1825"/>
      <c r="I56" s="1101">
        <v>70</v>
      </c>
      <c r="J56" s="318"/>
      <c r="K56" s="831"/>
      <c r="L56" s="1196"/>
      <c r="M56" s="1197"/>
      <c r="N56" s="1197"/>
      <c r="O56" s="1198"/>
      <c r="P56" s="318"/>
      <c r="Q56" s="833"/>
      <c r="R56" s="833"/>
      <c r="S56" s="834"/>
      <c r="T56" s="318"/>
      <c r="U56" s="833"/>
      <c r="V56" s="833"/>
      <c r="W56" s="834"/>
      <c r="X56" s="318"/>
      <c r="Y56" s="833"/>
      <c r="Z56" s="833"/>
      <c r="AA56" s="834"/>
      <c r="AB56" s="318"/>
      <c r="AC56" s="833"/>
      <c r="AD56" s="833"/>
      <c r="AE56" s="834"/>
    </row>
    <row r="57" spans="1:31" ht="10.5" customHeight="1">
      <c r="B57" s="1787"/>
      <c r="C57" s="1830"/>
      <c r="D57" s="1823"/>
      <c r="E57" s="1818" t="s">
        <v>382</v>
      </c>
      <c r="F57" s="1824"/>
      <c r="G57" s="1824"/>
      <c r="H57" s="1825"/>
      <c r="I57" s="1101">
        <v>50</v>
      </c>
      <c r="J57" s="318"/>
      <c r="K57" s="831"/>
      <c r="L57" s="1196"/>
      <c r="M57" s="1197"/>
      <c r="N57" s="1197"/>
      <c r="O57" s="1198"/>
      <c r="P57" s="318"/>
      <c r="Q57" s="833"/>
      <c r="R57" s="833"/>
      <c r="S57" s="834"/>
      <c r="T57" s="318"/>
      <c r="U57" s="833"/>
      <c r="V57" s="833"/>
      <c r="W57" s="834"/>
      <c r="X57" s="318"/>
      <c r="Y57" s="833"/>
      <c r="Z57" s="833"/>
      <c r="AA57" s="834"/>
      <c r="AB57" s="318"/>
      <c r="AC57" s="833"/>
      <c r="AD57" s="833"/>
      <c r="AE57" s="834"/>
    </row>
    <row r="58" spans="1:31" ht="10.5" hidden="1" customHeight="1">
      <c r="B58" s="1787"/>
      <c r="C58" s="1831"/>
      <c r="D58" s="1826"/>
      <c r="E58" s="1827"/>
      <c r="F58" s="1827"/>
      <c r="G58" s="1827"/>
      <c r="H58" s="1828"/>
      <c r="I58" s="830"/>
      <c r="J58" s="318"/>
      <c r="K58" s="831"/>
      <c r="L58" s="1196"/>
      <c r="M58" s="1197"/>
      <c r="N58" s="1197"/>
      <c r="O58" s="1198"/>
      <c r="P58" s="318"/>
      <c r="Q58" s="833"/>
      <c r="R58" s="833"/>
      <c r="S58" s="834"/>
      <c r="T58" s="318"/>
      <c r="U58" s="833"/>
      <c r="V58" s="833"/>
      <c r="W58" s="834"/>
      <c r="X58" s="318"/>
      <c r="Y58" s="833"/>
      <c r="Z58" s="833"/>
      <c r="AA58" s="834"/>
      <c r="AB58" s="318"/>
      <c r="AC58" s="833"/>
      <c r="AD58" s="833"/>
      <c r="AE58" s="834"/>
    </row>
    <row r="59" spans="1:31" ht="10.5" customHeight="1">
      <c r="A59" s="801">
        <v>2</v>
      </c>
      <c r="B59" s="1788"/>
      <c r="C59" s="1927" t="s">
        <v>279</v>
      </c>
      <c r="D59" s="1928"/>
      <c r="E59" s="1928"/>
      <c r="F59" s="1928"/>
      <c r="G59" s="1928"/>
      <c r="H59" s="1929"/>
      <c r="I59" s="853"/>
      <c r="J59" s="841">
        <f>SUM(J52:J58)</f>
        <v>0</v>
      </c>
      <c r="K59" s="842">
        <f t="shared" ref="K59:AE59" si="6">SUM(K52:K58)</f>
        <v>0</v>
      </c>
      <c r="L59" s="1201">
        <f t="shared" si="6"/>
        <v>0</v>
      </c>
      <c r="M59" s="1202">
        <f t="shared" si="6"/>
        <v>0</v>
      </c>
      <c r="N59" s="1202">
        <f t="shared" si="6"/>
        <v>0</v>
      </c>
      <c r="O59" s="1203">
        <f t="shared" si="6"/>
        <v>0</v>
      </c>
      <c r="P59" s="841">
        <f t="shared" si="6"/>
        <v>0</v>
      </c>
      <c r="Q59" s="844">
        <f t="shared" si="6"/>
        <v>0</v>
      </c>
      <c r="R59" s="844">
        <f t="shared" si="6"/>
        <v>0</v>
      </c>
      <c r="S59" s="845">
        <f t="shared" si="6"/>
        <v>0</v>
      </c>
      <c r="T59" s="841">
        <f t="shared" si="6"/>
        <v>0</v>
      </c>
      <c r="U59" s="844">
        <f t="shared" si="6"/>
        <v>0</v>
      </c>
      <c r="V59" s="844">
        <f t="shared" si="6"/>
        <v>0</v>
      </c>
      <c r="W59" s="845">
        <f t="shared" si="6"/>
        <v>0</v>
      </c>
      <c r="X59" s="841">
        <f t="shared" si="6"/>
        <v>0</v>
      </c>
      <c r="Y59" s="844">
        <f t="shared" si="6"/>
        <v>0</v>
      </c>
      <c r="Z59" s="844">
        <f t="shared" si="6"/>
        <v>0</v>
      </c>
      <c r="AA59" s="845">
        <f t="shared" si="6"/>
        <v>0</v>
      </c>
      <c r="AB59" s="841">
        <f t="shared" si="6"/>
        <v>0</v>
      </c>
      <c r="AC59" s="844">
        <f t="shared" si="6"/>
        <v>0</v>
      </c>
      <c r="AD59" s="844">
        <f t="shared" si="6"/>
        <v>0</v>
      </c>
      <c r="AE59" s="845">
        <f t="shared" si="6"/>
        <v>0</v>
      </c>
    </row>
    <row r="60" spans="1:31" ht="14.45" hidden="1" customHeight="1">
      <c r="A60" s="801">
        <v>2</v>
      </c>
      <c r="B60" s="854"/>
      <c r="C60" s="1908" t="s">
        <v>301</v>
      </c>
      <c r="D60" s="1908"/>
      <c r="E60" s="1909" t="s">
        <v>302</v>
      </c>
      <c r="F60" s="1910"/>
      <c r="G60" s="1910"/>
      <c r="H60" s="1911"/>
      <c r="I60" s="855">
        <v>40</v>
      </c>
      <c r="J60" s="856"/>
      <c r="K60" s="857"/>
      <c r="L60" s="1211"/>
      <c r="M60" s="1212"/>
      <c r="N60" s="1212"/>
      <c r="O60" s="1213"/>
      <c r="P60" s="856"/>
      <c r="Q60" s="859"/>
      <c r="R60" s="859"/>
      <c r="S60" s="860"/>
      <c r="T60" s="856"/>
      <c r="U60" s="859"/>
      <c r="V60" s="859"/>
      <c r="W60" s="860"/>
      <c r="X60" s="856"/>
      <c r="Y60" s="859"/>
      <c r="Z60" s="859"/>
      <c r="AA60" s="860"/>
      <c r="AB60" s="856"/>
      <c r="AC60" s="859"/>
      <c r="AD60" s="859"/>
      <c r="AE60" s="860"/>
    </row>
    <row r="61" spans="1:31" ht="14.45" customHeight="1">
      <c r="A61" s="801">
        <v>2</v>
      </c>
      <c r="B61" s="770"/>
      <c r="C61" s="1882" t="s">
        <v>303</v>
      </c>
      <c r="D61" s="1883"/>
      <c r="E61" s="1883"/>
      <c r="F61" s="1884" t="s">
        <v>654</v>
      </c>
      <c r="G61" s="1883"/>
      <c r="H61" s="1885"/>
      <c r="I61" s="855">
        <v>70</v>
      </c>
      <c r="J61" s="856"/>
      <c r="K61" s="857"/>
      <c r="L61" s="1211"/>
      <c r="M61" s="1212"/>
      <c r="N61" s="1212"/>
      <c r="O61" s="1213"/>
      <c r="P61" s="856"/>
      <c r="Q61" s="859"/>
      <c r="R61" s="859"/>
      <c r="S61" s="860"/>
      <c r="T61" s="856"/>
      <c r="U61" s="859"/>
      <c r="V61" s="859"/>
      <c r="W61" s="860"/>
      <c r="X61" s="856"/>
      <c r="Y61" s="859"/>
      <c r="Z61" s="859"/>
      <c r="AA61" s="860"/>
      <c r="AB61" s="856"/>
      <c r="AC61" s="859"/>
      <c r="AD61" s="859"/>
      <c r="AE61" s="860"/>
    </row>
    <row r="62" spans="1:31" ht="14.45" customHeight="1">
      <c r="A62" s="801">
        <v>2</v>
      </c>
      <c r="B62" s="770"/>
      <c r="C62" s="1892" t="s">
        <v>304</v>
      </c>
      <c r="D62" s="1893"/>
      <c r="E62" s="1894"/>
      <c r="F62" s="1895" t="s">
        <v>654</v>
      </c>
      <c r="G62" s="1896"/>
      <c r="H62" s="1897"/>
      <c r="I62" s="861">
        <v>70</v>
      </c>
      <c r="J62" s="862"/>
      <c r="K62" s="863"/>
      <c r="L62" s="1216"/>
      <c r="M62" s="1217"/>
      <c r="N62" s="1217"/>
      <c r="O62" s="1218"/>
      <c r="P62" s="862"/>
      <c r="Q62" s="865"/>
      <c r="R62" s="865"/>
      <c r="S62" s="866"/>
      <c r="T62" s="862"/>
      <c r="U62" s="865"/>
      <c r="V62" s="865"/>
      <c r="W62" s="866"/>
      <c r="X62" s="862"/>
      <c r="Y62" s="865"/>
      <c r="Z62" s="865"/>
      <c r="AA62" s="866"/>
      <c r="AB62" s="862"/>
      <c r="AC62" s="865"/>
      <c r="AD62" s="865"/>
      <c r="AE62" s="866"/>
    </row>
    <row r="63" spans="1:31" ht="21" customHeight="1">
      <c r="B63" s="1874" t="s">
        <v>277</v>
      </c>
      <c r="C63" s="1876" t="s">
        <v>305</v>
      </c>
      <c r="D63" s="1877"/>
      <c r="E63" s="1886" t="s">
        <v>679</v>
      </c>
      <c r="F63" s="1887"/>
      <c r="G63" s="1887"/>
      <c r="H63" s="1888"/>
      <c r="I63" s="1102">
        <v>50</v>
      </c>
      <c r="J63" s="294"/>
      <c r="K63" s="814"/>
      <c r="L63" s="1186"/>
      <c r="M63" s="1187"/>
      <c r="N63" s="1187"/>
      <c r="O63" s="1188"/>
      <c r="P63" s="294"/>
      <c r="Q63" s="816"/>
      <c r="R63" s="816"/>
      <c r="S63" s="817"/>
      <c r="T63" s="294"/>
      <c r="U63" s="816"/>
      <c r="V63" s="816"/>
      <c r="W63" s="817"/>
      <c r="X63" s="294"/>
      <c r="Y63" s="816"/>
      <c r="Z63" s="816"/>
      <c r="AA63" s="817"/>
      <c r="AB63" s="294"/>
      <c r="AC63" s="816"/>
      <c r="AD63" s="816"/>
      <c r="AE63" s="817"/>
    </row>
    <row r="64" spans="1:31" ht="21" customHeight="1">
      <c r="B64" s="1874"/>
      <c r="C64" s="1841"/>
      <c r="D64" s="1878"/>
      <c r="E64" s="1889" t="s">
        <v>675</v>
      </c>
      <c r="F64" s="1890"/>
      <c r="G64" s="1890"/>
      <c r="H64" s="1891"/>
      <c r="I64" s="1103">
        <v>30</v>
      </c>
      <c r="J64" s="310"/>
      <c r="K64" s="849"/>
      <c r="L64" s="1206"/>
      <c r="M64" s="1207"/>
      <c r="N64" s="1207"/>
      <c r="O64" s="1208"/>
      <c r="P64" s="310"/>
      <c r="Q64" s="851"/>
      <c r="R64" s="851"/>
      <c r="S64" s="852"/>
      <c r="T64" s="310"/>
      <c r="U64" s="851"/>
      <c r="V64" s="851"/>
      <c r="W64" s="852"/>
      <c r="X64" s="310"/>
      <c r="Y64" s="851"/>
      <c r="Z64" s="851"/>
      <c r="AA64" s="852"/>
      <c r="AB64" s="310"/>
      <c r="AC64" s="851"/>
      <c r="AD64" s="851"/>
      <c r="AE64" s="852"/>
    </row>
    <row r="65" spans="1:31" ht="14.45" customHeight="1">
      <c r="A65" s="801">
        <v>2</v>
      </c>
      <c r="B65" s="1874"/>
      <c r="C65" s="1834" t="s">
        <v>279</v>
      </c>
      <c r="D65" s="1835"/>
      <c r="E65" s="1835"/>
      <c r="F65" s="1835"/>
      <c r="G65" s="1835"/>
      <c r="H65" s="1836"/>
      <c r="I65" s="1103"/>
      <c r="J65" s="867">
        <f>SUM(J63:J64)</f>
        <v>0</v>
      </c>
      <c r="K65" s="868">
        <f t="shared" ref="K65:AE65" si="7">SUM(K63:K64)</f>
        <v>0</v>
      </c>
      <c r="L65" s="1206">
        <f t="shared" si="7"/>
        <v>0</v>
      </c>
      <c r="M65" s="1207">
        <f t="shared" si="7"/>
        <v>0</v>
      </c>
      <c r="N65" s="1207">
        <f t="shared" si="7"/>
        <v>0</v>
      </c>
      <c r="O65" s="1208">
        <f t="shared" si="7"/>
        <v>0</v>
      </c>
      <c r="P65" s="867">
        <f t="shared" si="7"/>
        <v>0</v>
      </c>
      <c r="Q65" s="870">
        <f t="shared" si="7"/>
        <v>0</v>
      </c>
      <c r="R65" s="870">
        <f t="shared" si="7"/>
        <v>0</v>
      </c>
      <c r="S65" s="871">
        <f t="shared" si="7"/>
        <v>0</v>
      </c>
      <c r="T65" s="867">
        <f t="shared" si="7"/>
        <v>0</v>
      </c>
      <c r="U65" s="870">
        <f t="shared" si="7"/>
        <v>0</v>
      </c>
      <c r="V65" s="870">
        <f t="shared" si="7"/>
        <v>0</v>
      </c>
      <c r="W65" s="871">
        <f t="shared" si="7"/>
        <v>0</v>
      </c>
      <c r="X65" s="867">
        <f t="shared" si="7"/>
        <v>0</v>
      </c>
      <c r="Y65" s="870">
        <f t="shared" si="7"/>
        <v>0</v>
      </c>
      <c r="Z65" s="870">
        <f t="shared" si="7"/>
        <v>0</v>
      </c>
      <c r="AA65" s="871">
        <f t="shared" si="7"/>
        <v>0</v>
      </c>
      <c r="AB65" s="867">
        <f t="shared" si="7"/>
        <v>0</v>
      </c>
      <c r="AC65" s="870">
        <f t="shared" si="7"/>
        <v>0</v>
      </c>
      <c r="AD65" s="870">
        <f t="shared" si="7"/>
        <v>0</v>
      </c>
      <c r="AE65" s="871">
        <f t="shared" si="7"/>
        <v>0</v>
      </c>
    </row>
    <row r="66" spans="1:31" ht="14.45" hidden="1" customHeight="1">
      <c r="B66" s="1874"/>
      <c r="C66" s="1898" t="s">
        <v>306</v>
      </c>
      <c r="D66" s="1901" t="s">
        <v>272</v>
      </c>
      <c r="E66" s="1902"/>
      <c r="F66" s="1903" t="s">
        <v>307</v>
      </c>
      <c r="G66" s="1904"/>
      <c r="H66" s="1905"/>
      <c r="I66" s="1103">
        <v>50</v>
      </c>
      <c r="J66" s="310"/>
      <c r="K66" s="849"/>
      <c r="L66" s="1206"/>
      <c r="M66" s="1207"/>
      <c r="N66" s="1207"/>
      <c r="O66" s="1208"/>
      <c r="P66" s="310"/>
      <c r="Q66" s="851"/>
      <c r="R66" s="851"/>
      <c r="S66" s="852"/>
      <c r="T66" s="310"/>
      <c r="U66" s="851"/>
      <c r="V66" s="851"/>
      <c r="W66" s="852"/>
      <c r="X66" s="310"/>
      <c r="Y66" s="851"/>
      <c r="Z66" s="851"/>
      <c r="AA66" s="852"/>
      <c r="AB66" s="310"/>
      <c r="AC66" s="851"/>
      <c r="AD66" s="851"/>
      <c r="AE66" s="852"/>
    </row>
    <row r="67" spans="1:31" ht="14.45" hidden="1" customHeight="1">
      <c r="B67" s="1874"/>
      <c r="C67" s="1899"/>
      <c r="D67" s="1839" t="s">
        <v>383</v>
      </c>
      <c r="E67" s="1840"/>
      <c r="F67" s="1818" t="s">
        <v>384</v>
      </c>
      <c r="G67" s="1843"/>
      <c r="H67" s="1844"/>
      <c r="I67" s="1101">
        <v>30</v>
      </c>
      <c r="J67" s="297"/>
      <c r="K67" s="819"/>
      <c r="L67" s="1191"/>
      <c r="M67" s="1192"/>
      <c r="N67" s="1192"/>
      <c r="O67" s="1193"/>
      <c r="P67" s="297"/>
      <c r="Q67" s="821"/>
      <c r="R67" s="821"/>
      <c r="S67" s="822"/>
      <c r="T67" s="297"/>
      <c r="U67" s="821"/>
      <c r="V67" s="821"/>
      <c r="W67" s="822"/>
      <c r="X67" s="297"/>
      <c r="Y67" s="821"/>
      <c r="Z67" s="821"/>
      <c r="AA67" s="822"/>
      <c r="AB67" s="297"/>
      <c r="AC67" s="821"/>
      <c r="AD67" s="821"/>
      <c r="AE67" s="822"/>
    </row>
    <row r="68" spans="1:31" ht="14.45" hidden="1" customHeight="1">
      <c r="B68" s="1874"/>
      <c r="C68" s="1900"/>
      <c r="D68" s="1841"/>
      <c r="E68" s="1842"/>
      <c r="F68" s="1818" t="s">
        <v>385</v>
      </c>
      <c r="G68" s="1843"/>
      <c r="H68" s="1844"/>
      <c r="I68" s="1101">
        <v>50</v>
      </c>
      <c r="J68" s="297"/>
      <c r="K68" s="819"/>
      <c r="L68" s="1191"/>
      <c r="M68" s="1192"/>
      <c r="N68" s="1192"/>
      <c r="O68" s="1193"/>
      <c r="P68" s="297"/>
      <c r="Q68" s="821"/>
      <c r="R68" s="821"/>
      <c r="S68" s="822"/>
      <c r="T68" s="297"/>
      <c r="U68" s="821"/>
      <c r="V68" s="821"/>
      <c r="W68" s="822"/>
      <c r="X68" s="297"/>
      <c r="Y68" s="821"/>
      <c r="Z68" s="821"/>
      <c r="AA68" s="822"/>
      <c r="AB68" s="297"/>
      <c r="AC68" s="821"/>
      <c r="AD68" s="821"/>
      <c r="AE68" s="822"/>
    </row>
    <row r="69" spans="1:31" ht="14.45" hidden="1" customHeight="1">
      <c r="A69" s="801">
        <v>2</v>
      </c>
      <c r="B69" s="1874"/>
      <c r="C69" s="1834" t="s">
        <v>279</v>
      </c>
      <c r="D69" s="1835"/>
      <c r="E69" s="1835"/>
      <c r="F69" s="1835"/>
      <c r="G69" s="1835"/>
      <c r="H69" s="1836"/>
      <c r="I69" s="1101"/>
      <c r="J69" s="315">
        <f t="shared" ref="J69:AE69" si="8">SUM(J66:J68)</f>
        <v>0</v>
      </c>
      <c r="K69" s="826">
        <f t="shared" si="8"/>
        <v>0</v>
      </c>
      <c r="L69" s="1191">
        <f t="shared" si="8"/>
        <v>0</v>
      </c>
      <c r="M69" s="1192">
        <f t="shared" si="8"/>
        <v>0</v>
      </c>
      <c r="N69" s="1192">
        <f t="shared" si="8"/>
        <v>0</v>
      </c>
      <c r="O69" s="1193">
        <f t="shared" si="8"/>
        <v>0</v>
      </c>
      <c r="P69" s="315">
        <f t="shared" si="8"/>
        <v>0</v>
      </c>
      <c r="Q69" s="828">
        <f t="shared" si="8"/>
        <v>0</v>
      </c>
      <c r="R69" s="828">
        <f t="shared" si="8"/>
        <v>0</v>
      </c>
      <c r="S69" s="829">
        <f t="shared" si="8"/>
        <v>0</v>
      </c>
      <c r="T69" s="315">
        <f t="shared" si="8"/>
        <v>0</v>
      </c>
      <c r="U69" s="828">
        <f t="shared" si="8"/>
        <v>0</v>
      </c>
      <c r="V69" s="828">
        <f t="shared" si="8"/>
        <v>0</v>
      </c>
      <c r="W69" s="829">
        <f t="shared" si="8"/>
        <v>0</v>
      </c>
      <c r="X69" s="315">
        <f t="shared" si="8"/>
        <v>0</v>
      </c>
      <c r="Y69" s="828">
        <f t="shared" si="8"/>
        <v>0</v>
      </c>
      <c r="Z69" s="828">
        <f t="shared" si="8"/>
        <v>0</v>
      </c>
      <c r="AA69" s="829">
        <f t="shared" si="8"/>
        <v>0</v>
      </c>
      <c r="AB69" s="315">
        <f t="shared" si="8"/>
        <v>0</v>
      </c>
      <c r="AC69" s="828">
        <f t="shared" si="8"/>
        <v>0</v>
      </c>
      <c r="AD69" s="828">
        <f t="shared" si="8"/>
        <v>0</v>
      </c>
      <c r="AE69" s="829">
        <f t="shared" si="8"/>
        <v>0</v>
      </c>
    </row>
    <row r="70" spans="1:31" ht="17.25" hidden="1" customHeight="1">
      <c r="B70" s="1874"/>
      <c r="C70" s="1837" t="s">
        <v>308</v>
      </c>
      <c r="D70" s="1839" t="s">
        <v>383</v>
      </c>
      <c r="E70" s="1840"/>
      <c r="F70" s="1818" t="s">
        <v>386</v>
      </c>
      <c r="G70" s="1843"/>
      <c r="H70" s="1844"/>
      <c r="I70" s="1101">
        <v>30</v>
      </c>
      <c r="J70" s="297"/>
      <c r="K70" s="819"/>
      <c r="L70" s="1191"/>
      <c r="M70" s="1192"/>
      <c r="N70" s="1192"/>
      <c r="O70" s="1193"/>
      <c r="P70" s="297"/>
      <c r="Q70" s="821"/>
      <c r="R70" s="821"/>
      <c r="S70" s="822"/>
      <c r="T70" s="297"/>
      <c r="U70" s="821"/>
      <c r="V70" s="821"/>
      <c r="W70" s="822"/>
      <c r="X70" s="297"/>
      <c r="Y70" s="821"/>
      <c r="Z70" s="821"/>
      <c r="AA70" s="822"/>
      <c r="AB70" s="297"/>
      <c r="AC70" s="821"/>
      <c r="AD70" s="821"/>
      <c r="AE70" s="822"/>
    </row>
    <row r="71" spans="1:31" ht="17.25" hidden="1" customHeight="1">
      <c r="B71" s="1874"/>
      <c r="C71" s="1838"/>
      <c r="D71" s="1841"/>
      <c r="E71" s="1842"/>
      <c r="F71" s="1818" t="s">
        <v>387</v>
      </c>
      <c r="G71" s="1843"/>
      <c r="H71" s="1844"/>
      <c r="I71" s="1101">
        <v>50</v>
      </c>
      <c r="J71" s="297"/>
      <c r="K71" s="819"/>
      <c r="L71" s="1191"/>
      <c r="M71" s="1192"/>
      <c r="N71" s="1192"/>
      <c r="O71" s="1193"/>
      <c r="P71" s="297"/>
      <c r="Q71" s="821"/>
      <c r="R71" s="821"/>
      <c r="S71" s="822"/>
      <c r="T71" s="297"/>
      <c r="U71" s="821"/>
      <c r="V71" s="821"/>
      <c r="W71" s="822"/>
      <c r="X71" s="297"/>
      <c r="Y71" s="821"/>
      <c r="Z71" s="821"/>
      <c r="AA71" s="822"/>
      <c r="AB71" s="297"/>
      <c r="AC71" s="821"/>
      <c r="AD71" s="821"/>
      <c r="AE71" s="822"/>
    </row>
    <row r="72" spans="1:31" ht="14.45" hidden="1" customHeight="1">
      <c r="A72" s="801">
        <v>2</v>
      </c>
      <c r="B72" s="1874"/>
      <c r="C72" s="1834" t="s">
        <v>279</v>
      </c>
      <c r="D72" s="1835"/>
      <c r="E72" s="1835"/>
      <c r="F72" s="1835"/>
      <c r="G72" s="1835"/>
      <c r="H72" s="1836"/>
      <c r="I72" s="1101"/>
      <c r="J72" s="315">
        <f>SUM(J70:J71)</f>
        <v>0</v>
      </c>
      <c r="K72" s="826">
        <f t="shared" ref="K72:AE72" si="9">SUM(K70:K71)</f>
        <v>0</v>
      </c>
      <c r="L72" s="1191">
        <f t="shared" si="9"/>
        <v>0</v>
      </c>
      <c r="M72" s="1192">
        <f t="shared" si="9"/>
        <v>0</v>
      </c>
      <c r="N72" s="1192">
        <f t="shared" si="9"/>
        <v>0</v>
      </c>
      <c r="O72" s="1193">
        <f t="shared" si="9"/>
        <v>0</v>
      </c>
      <c r="P72" s="315">
        <f t="shared" si="9"/>
        <v>0</v>
      </c>
      <c r="Q72" s="828">
        <f t="shared" si="9"/>
        <v>0</v>
      </c>
      <c r="R72" s="828">
        <f t="shared" si="9"/>
        <v>0</v>
      </c>
      <c r="S72" s="829">
        <f t="shared" si="9"/>
        <v>0</v>
      </c>
      <c r="T72" s="315">
        <f t="shared" si="9"/>
        <v>0</v>
      </c>
      <c r="U72" s="828">
        <f t="shared" si="9"/>
        <v>0</v>
      </c>
      <c r="V72" s="828">
        <f t="shared" si="9"/>
        <v>0</v>
      </c>
      <c r="W72" s="829">
        <f t="shared" si="9"/>
        <v>0</v>
      </c>
      <c r="X72" s="315">
        <f t="shared" si="9"/>
        <v>0</v>
      </c>
      <c r="Y72" s="828">
        <f t="shared" si="9"/>
        <v>0</v>
      </c>
      <c r="Z72" s="828">
        <f t="shared" si="9"/>
        <v>0</v>
      </c>
      <c r="AA72" s="829">
        <f t="shared" si="9"/>
        <v>0</v>
      </c>
      <c r="AB72" s="315">
        <f t="shared" si="9"/>
        <v>0</v>
      </c>
      <c r="AC72" s="828">
        <f t="shared" si="9"/>
        <v>0</v>
      </c>
      <c r="AD72" s="828">
        <f t="shared" si="9"/>
        <v>0</v>
      </c>
      <c r="AE72" s="829">
        <f t="shared" si="9"/>
        <v>0</v>
      </c>
    </row>
    <row r="73" spans="1:31" ht="14.45" customHeight="1">
      <c r="B73" s="1874"/>
      <c r="C73" s="1879" t="s">
        <v>309</v>
      </c>
      <c r="D73" s="1845" t="s">
        <v>310</v>
      </c>
      <c r="E73" s="1846"/>
      <c r="F73" s="1846"/>
      <c r="G73" s="1846"/>
      <c r="H73" s="1847"/>
      <c r="I73" s="1101">
        <v>30</v>
      </c>
      <c r="J73" s="297"/>
      <c r="K73" s="819"/>
      <c r="L73" s="1191"/>
      <c r="M73" s="1192"/>
      <c r="N73" s="1192"/>
      <c r="O73" s="1193"/>
      <c r="P73" s="297"/>
      <c r="Q73" s="821"/>
      <c r="R73" s="821"/>
      <c r="S73" s="822"/>
      <c r="T73" s="297"/>
      <c r="U73" s="821"/>
      <c r="V73" s="821"/>
      <c r="W73" s="822"/>
      <c r="X73" s="297"/>
      <c r="Y73" s="821"/>
      <c r="Z73" s="821"/>
      <c r="AA73" s="822"/>
      <c r="AB73" s="297"/>
      <c r="AC73" s="821"/>
      <c r="AD73" s="821"/>
      <c r="AE73" s="822"/>
    </row>
    <row r="74" spans="1:31" ht="14.45" customHeight="1">
      <c r="B74" s="1874"/>
      <c r="C74" s="1880"/>
      <c r="D74" s="1845" t="s">
        <v>311</v>
      </c>
      <c r="E74" s="1846"/>
      <c r="F74" s="1846"/>
      <c r="G74" s="1846"/>
      <c r="H74" s="1847"/>
      <c r="I74" s="1101">
        <v>50</v>
      </c>
      <c r="J74" s="297"/>
      <c r="K74" s="819"/>
      <c r="L74" s="1191"/>
      <c r="M74" s="1192"/>
      <c r="N74" s="1192"/>
      <c r="O74" s="1193"/>
      <c r="P74" s="297"/>
      <c r="Q74" s="821"/>
      <c r="R74" s="821"/>
      <c r="S74" s="822"/>
      <c r="T74" s="297"/>
      <c r="U74" s="821"/>
      <c r="V74" s="821"/>
      <c r="W74" s="822"/>
      <c r="X74" s="297"/>
      <c r="Y74" s="821"/>
      <c r="Z74" s="821"/>
      <c r="AA74" s="822"/>
      <c r="AB74" s="297"/>
      <c r="AC74" s="821"/>
      <c r="AD74" s="821"/>
      <c r="AE74" s="822"/>
    </row>
    <row r="75" spans="1:31" ht="14.45" customHeight="1">
      <c r="B75" s="1874"/>
      <c r="C75" s="1880"/>
      <c r="D75" s="1845" t="s">
        <v>312</v>
      </c>
      <c r="E75" s="1846"/>
      <c r="F75" s="1846"/>
      <c r="G75" s="1846"/>
      <c r="H75" s="1847"/>
      <c r="I75" s="1101">
        <v>50</v>
      </c>
      <c r="J75" s="297"/>
      <c r="K75" s="819"/>
      <c r="L75" s="1191"/>
      <c r="M75" s="1192"/>
      <c r="N75" s="1192"/>
      <c r="O75" s="1193"/>
      <c r="P75" s="297"/>
      <c r="Q75" s="821"/>
      <c r="R75" s="821"/>
      <c r="S75" s="822"/>
      <c r="T75" s="297"/>
      <c r="U75" s="821"/>
      <c r="V75" s="821"/>
      <c r="W75" s="822"/>
      <c r="X75" s="297"/>
      <c r="Y75" s="821"/>
      <c r="Z75" s="821"/>
      <c r="AA75" s="822"/>
      <c r="AB75" s="297"/>
      <c r="AC75" s="821"/>
      <c r="AD75" s="821"/>
      <c r="AE75" s="822"/>
    </row>
    <row r="76" spans="1:31" ht="14.45" customHeight="1">
      <c r="B76" s="1874"/>
      <c r="C76" s="1880"/>
      <c r="D76" s="1848" t="s">
        <v>650</v>
      </c>
      <c r="E76" s="1849"/>
      <c r="F76" s="1849"/>
      <c r="G76" s="1849"/>
      <c r="H76" s="1850"/>
      <c r="I76" s="1104">
        <v>50</v>
      </c>
      <c r="J76" s="297"/>
      <c r="K76" s="819"/>
      <c r="L76" s="1191"/>
      <c r="M76" s="1192"/>
      <c r="N76" s="1192"/>
      <c r="O76" s="1193"/>
      <c r="P76" s="297"/>
      <c r="Q76" s="821"/>
      <c r="R76" s="821"/>
      <c r="S76" s="822"/>
      <c r="T76" s="297"/>
      <c r="U76" s="821"/>
      <c r="V76" s="821"/>
      <c r="W76" s="822"/>
      <c r="X76" s="297"/>
      <c r="Y76" s="821"/>
      <c r="Z76" s="821"/>
      <c r="AA76" s="822"/>
      <c r="AB76" s="297"/>
      <c r="AC76" s="821"/>
      <c r="AD76" s="821"/>
      <c r="AE76" s="822"/>
    </row>
    <row r="77" spans="1:31" ht="14.45" customHeight="1">
      <c r="B77" s="1874"/>
      <c r="C77" s="1880"/>
      <c r="D77" s="1848" t="s">
        <v>651</v>
      </c>
      <c r="E77" s="1849"/>
      <c r="F77" s="1849"/>
      <c r="G77" s="1849"/>
      <c r="H77" s="1850"/>
      <c r="I77" s="1104">
        <v>30</v>
      </c>
      <c r="J77" s="297"/>
      <c r="K77" s="819"/>
      <c r="L77" s="1191"/>
      <c r="M77" s="1192"/>
      <c r="N77" s="1192"/>
      <c r="O77" s="1193"/>
      <c r="P77" s="297"/>
      <c r="Q77" s="821"/>
      <c r="R77" s="821"/>
      <c r="S77" s="822"/>
      <c r="T77" s="297"/>
      <c r="U77" s="821"/>
      <c r="V77" s="821"/>
      <c r="W77" s="822"/>
      <c r="X77" s="297"/>
      <c r="Y77" s="821"/>
      <c r="Z77" s="821"/>
      <c r="AA77" s="822"/>
      <c r="AB77" s="297"/>
      <c r="AC77" s="821"/>
      <c r="AD77" s="821"/>
      <c r="AE77" s="822"/>
    </row>
    <row r="78" spans="1:31" ht="14.45" customHeight="1">
      <c r="B78" s="1874"/>
      <c r="C78" s="1880"/>
      <c r="D78" s="1851" t="s">
        <v>388</v>
      </c>
      <c r="E78" s="1852"/>
      <c r="F78" s="1852"/>
      <c r="G78" s="1852"/>
      <c r="H78" s="1853"/>
      <c r="I78" s="1101">
        <v>50</v>
      </c>
      <c r="J78" s="297"/>
      <c r="K78" s="819"/>
      <c r="L78" s="1191"/>
      <c r="M78" s="1192"/>
      <c r="N78" s="1192"/>
      <c r="O78" s="1193"/>
      <c r="P78" s="297"/>
      <c r="Q78" s="821"/>
      <c r="R78" s="821"/>
      <c r="S78" s="822"/>
      <c r="T78" s="297"/>
      <c r="U78" s="821"/>
      <c r="V78" s="821"/>
      <c r="W78" s="822"/>
      <c r="X78" s="297"/>
      <c r="Y78" s="821"/>
      <c r="Z78" s="821"/>
      <c r="AA78" s="822"/>
      <c r="AB78" s="297"/>
      <c r="AC78" s="821"/>
      <c r="AD78" s="821"/>
      <c r="AE78" s="822"/>
    </row>
    <row r="79" spans="1:31" ht="14.45" customHeight="1">
      <c r="B79" s="1874"/>
      <c r="C79" s="1881"/>
      <c r="D79" s="1851" t="s">
        <v>677</v>
      </c>
      <c r="E79" s="1852"/>
      <c r="F79" s="1852"/>
      <c r="G79" s="1852"/>
      <c r="H79" s="1853"/>
      <c r="I79" s="1179" t="s">
        <v>676</v>
      </c>
      <c r="J79" s="318"/>
      <c r="K79" s="831"/>
      <c r="L79" s="1196"/>
      <c r="M79" s="1197"/>
      <c r="N79" s="1197"/>
      <c r="O79" s="1198"/>
      <c r="P79" s="318"/>
      <c r="Q79" s="833"/>
      <c r="R79" s="833"/>
      <c r="S79" s="834"/>
      <c r="T79" s="318"/>
      <c r="U79" s="833"/>
      <c r="V79" s="833"/>
      <c r="W79" s="834"/>
      <c r="X79" s="318"/>
      <c r="Y79" s="833"/>
      <c r="Z79" s="833"/>
      <c r="AA79" s="834"/>
      <c r="AB79" s="318"/>
      <c r="AC79" s="833"/>
      <c r="AD79" s="833"/>
      <c r="AE79" s="834"/>
    </row>
    <row r="80" spans="1:31" ht="21" customHeight="1">
      <c r="A80" s="801">
        <v>2</v>
      </c>
      <c r="B80" s="1874"/>
      <c r="C80" s="1834" t="s">
        <v>279</v>
      </c>
      <c r="D80" s="1835"/>
      <c r="E80" s="1835"/>
      <c r="F80" s="1835"/>
      <c r="G80" s="1835"/>
      <c r="H80" s="1836"/>
      <c r="I80" s="1105"/>
      <c r="J80" s="835">
        <f>SUM(J73:J79)</f>
        <v>0</v>
      </c>
      <c r="K80" s="836">
        <f t="shared" ref="K80:AE80" si="10">SUM(K73:K79)</f>
        <v>0</v>
      </c>
      <c r="L80" s="1196">
        <f t="shared" si="10"/>
        <v>0</v>
      </c>
      <c r="M80" s="1197">
        <f t="shared" si="10"/>
        <v>0</v>
      </c>
      <c r="N80" s="1197">
        <f t="shared" si="10"/>
        <v>0</v>
      </c>
      <c r="O80" s="1198">
        <f t="shared" si="10"/>
        <v>0</v>
      </c>
      <c r="P80" s="835">
        <f t="shared" si="10"/>
        <v>0</v>
      </c>
      <c r="Q80" s="838">
        <f t="shared" si="10"/>
        <v>0</v>
      </c>
      <c r="R80" s="838">
        <f t="shared" si="10"/>
        <v>0</v>
      </c>
      <c r="S80" s="839">
        <f t="shared" si="10"/>
        <v>0</v>
      </c>
      <c r="T80" s="835">
        <f t="shared" si="10"/>
        <v>0</v>
      </c>
      <c r="U80" s="838">
        <f t="shared" si="10"/>
        <v>0</v>
      </c>
      <c r="V80" s="838">
        <f t="shared" si="10"/>
        <v>0</v>
      </c>
      <c r="W80" s="839">
        <f t="shared" si="10"/>
        <v>0</v>
      </c>
      <c r="X80" s="835">
        <f t="shared" si="10"/>
        <v>0</v>
      </c>
      <c r="Y80" s="838">
        <f t="shared" si="10"/>
        <v>0</v>
      </c>
      <c r="Z80" s="838">
        <f t="shared" si="10"/>
        <v>0</v>
      </c>
      <c r="AA80" s="839">
        <f t="shared" si="10"/>
        <v>0</v>
      </c>
      <c r="AB80" s="835">
        <f t="shared" si="10"/>
        <v>0</v>
      </c>
      <c r="AC80" s="838">
        <f t="shared" si="10"/>
        <v>0</v>
      </c>
      <c r="AD80" s="838">
        <f t="shared" si="10"/>
        <v>0</v>
      </c>
      <c r="AE80" s="839">
        <f t="shared" si="10"/>
        <v>0</v>
      </c>
    </row>
    <row r="81" spans="1:31" ht="14.45" customHeight="1">
      <c r="A81" s="801">
        <v>1</v>
      </c>
      <c r="B81" s="1875"/>
      <c r="C81" s="1854" t="s">
        <v>55</v>
      </c>
      <c r="D81" s="1854"/>
      <c r="E81" s="1854"/>
      <c r="F81" s="1854"/>
      <c r="G81" s="1854"/>
      <c r="H81" s="1855"/>
      <c r="I81" s="1106"/>
      <c r="J81" s="841">
        <f t="shared" ref="J81:AE81" si="11">SUMIF($A$24:$A$80,2,J24:J80)</f>
        <v>0</v>
      </c>
      <c r="K81" s="842">
        <f t="shared" si="11"/>
        <v>0</v>
      </c>
      <c r="L81" s="1201">
        <f t="shared" si="11"/>
        <v>0</v>
      </c>
      <c r="M81" s="1202">
        <f t="shared" si="11"/>
        <v>0</v>
      </c>
      <c r="N81" s="1202">
        <f t="shared" si="11"/>
        <v>0</v>
      </c>
      <c r="O81" s="1203">
        <f t="shared" si="11"/>
        <v>0</v>
      </c>
      <c r="P81" s="841">
        <f t="shared" si="11"/>
        <v>0</v>
      </c>
      <c r="Q81" s="844">
        <f t="shared" si="11"/>
        <v>0</v>
      </c>
      <c r="R81" s="844">
        <f t="shared" si="11"/>
        <v>0</v>
      </c>
      <c r="S81" s="845">
        <f t="shared" si="11"/>
        <v>0</v>
      </c>
      <c r="T81" s="841">
        <f t="shared" si="11"/>
        <v>0</v>
      </c>
      <c r="U81" s="844">
        <f t="shared" si="11"/>
        <v>0</v>
      </c>
      <c r="V81" s="844">
        <f t="shared" si="11"/>
        <v>0</v>
      </c>
      <c r="W81" s="845">
        <f t="shared" si="11"/>
        <v>0</v>
      </c>
      <c r="X81" s="841">
        <f t="shared" si="11"/>
        <v>0</v>
      </c>
      <c r="Y81" s="844">
        <f t="shared" si="11"/>
        <v>0</v>
      </c>
      <c r="Z81" s="844">
        <f t="shared" si="11"/>
        <v>0</v>
      </c>
      <c r="AA81" s="845">
        <f t="shared" si="11"/>
        <v>0</v>
      </c>
      <c r="AB81" s="841">
        <f t="shared" si="11"/>
        <v>0</v>
      </c>
      <c r="AC81" s="844">
        <f t="shared" si="11"/>
        <v>0</v>
      </c>
      <c r="AD81" s="844">
        <f t="shared" si="11"/>
        <v>0</v>
      </c>
      <c r="AE81" s="845">
        <f t="shared" si="11"/>
        <v>0</v>
      </c>
    </row>
    <row r="82" spans="1:31" ht="21" customHeight="1">
      <c r="B82" s="1856" t="s">
        <v>313</v>
      </c>
      <c r="C82" s="1859" t="s">
        <v>314</v>
      </c>
      <c r="D82" s="1860"/>
      <c r="E82" s="1865" t="s">
        <v>315</v>
      </c>
      <c r="F82" s="1866"/>
      <c r="G82" s="1866"/>
      <c r="H82" s="1867"/>
      <c r="I82" s="1102">
        <v>45</v>
      </c>
      <c r="J82" s="294"/>
      <c r="K82" s="814"/>
      <c r="L82" s="1186"/>
      <c r="M82" s="1187"/>
      <c r="N82" s="1187"/>
      <c r="O82" s="1188"/>
      <c r="P82" s="294"/>
      <c r="Q82" s="816"/>
      <c r="R82" s="816"/>
      <c r="S82" s="817"/>
      <c r="T82" s="294"/>
      <c r="U82" s="816"/>
      <c r="V82" s="816"/>
      <c r="W82" s="817"/>
      <c r="X82" s="294"/>
      <c r="Y82" s="816"/>
      <c r="Z82" s="816"/>
      <c r="AA82" s="817"/>
      <c r="AB82" s="294"/>
      <c r="AC82" s="816"/>
      <c r="AD82" s="816"/>
      <c r="AE82" s="817"/>
    </row>
    <row r="83" spans="1:31" ht="21" hidden="1" customHeight="1">
      <c r="B83" s="1857"/>
      <c r="C83" s="1861"/>
      <c r="D83" s="1862"/>
      <c r="E83" s="1868"/>
      <c r="F83" s="1869"/>
      <c r="G83" s="1869"/>
      <c r="H83" s="1870"/>
      <c r="I83" s="1101"/>
      <c r="J83" s="297"/>
      <c r="K83" s="819"/>
      <c r="L83" s="1191"/>
      <c r="M83" s="1192"/>
      <c r="N83" s="1192"/>
      <c r="O83" s="1193"/>
      <c r="P83" s="297"/>
      <c r="Q83" s="821"/>
      <c r="R83" s="821"/>
      <c r="S83" s="822"/>
      <c r="T83" s="297"/>
      <c r="U83" s="821"/>
      <c r="V83" s="821"/>
      <c r="W83" s="822"/>
      <c r="X83" s="297"/>
      <c r="Y83" s="821"/>
      <c r="Z83" s="821"/>
      <c r="AA83" s="822"/>
      <c r="AB83" s="297"/>
      <c r="AC83" s="821"/>
      <c r="AD83" s="821"/>
      <c r="AE83" s="822"/>
    </row>
    <row r="84" spans="1:31" ht="21" customHeight="1">
      <c r="B84" s="1857"/>
      <c r="C84" s="1863"/>
      <c r="D84" s="1864"/>
      <c r="E84" s="1868" t="s">
        <v>316</v>
      </c>
      <c r="F84" s="1869"/>
      <c r="G84" s="1869"/>
      <c r="H84" s="1870"/>
      <c r="I84" s="1101">
        <v>22.5</v>
      </c>
      <c r="J84" s="297"/>
      <c r="K84" s="819"/>
      <c r="L84" s="1191"/>
      <c r="M84" s="1192"/>
      <c r="N84" s="1192"/>
      <c r="O84" s="1193"/>
      <c r="P84" s="297"/>
      <c r="Q84" s="821"/>
      <c r="R84" s="821"/>
      <c r="S84" s="822"/>
      <c r="T84" s="297"/>
      <c r="U84" s="821"/>
      <c r="V84" s="821"/>
      <c r="W84" s="822"/>
      <c r="X84" s="297"/>
      <c r="Y84" s="821"/>
      <c r="Z84" s="821"/>
      <c r="AA84" s="822"/>
      <c r="AB84" s="297"/>
      <c r="AC84" s="821"/>
      <c r="AD84" s="821"/>
      <c r="AE84" s="822"/>
    </row>
    <row r="85" spans="1:31" ht="14.45" customHeight="1">
      <c r="A85" s="801">
        <v>1</v>
      </c>
      <c r="B85" s="1858"/>
      <c r="C85" s="1871" t="s">
        <v>55</v>
      </c>
      <c r="D85" s="1872"/>
      <c r="E85" s="1872"/>
      <c r="F85" s="1872"/>
      <c r="G85" s="1872"/>
      <c r="H85" s="1873"/>
      <c r="I85" s="1106"/>
      <c r="J85" s="841">
        <f>SUM(J82:J84)</f>
        <v>0</v>
      </c>
      <c r="K85" s="842">
        <f t="shared" ref="K85:AE85" si="12">SUM(K82:K84)</f>
        <v>0</v>
      </c>
      <c r="L85" s="1201">
        <f t="shared" si="12"/>
        <v>0</v>
      </c>
      <c r="M85" s="1202">
        <f t="shared" si="12"/>
        <v>0</v>
      </c>
      <c r="N85" s="1202">
        <f t="shared" si="12"/>
        <v>0</v>
      </c>
      <c r="O85" s="1203">
        <f t="shared" si="12"/>
        <v>0</v>
      </c>
      <c r="P85" s="841">
        <f t="shared" si="12"/>
        <v>0</v>
      </c>
      <c r="Q85" s="844">
        <f t="shared" si="12"/>
        <v>0</v>
      </c>
      <c r="R85" s="844">
        <f t="shared" si="12"/>
        <v>0</v>
      </c>
      <c r="S85" s="845">
        <f t="shared" si="12"/>
        <v>0</v>
      </c>
      <c r="T85" s="841">
        <f t="shared" si="12"/>
        <v>0</v>
      </c>
      <c r="U85" s="844">
        <f t="shared" si="12"/>
        <v>0</v>
      </c>
      <c r="V85" s="844">
        <f t="shared" si="12"/>
        <v>0</v>
      </c>
      <c r="W85" s="845">
        <f t="shared" si="12"/>
        <v>0</v>
      </c>
      <c r="X85" s="841">
        <f t="shared" si="12"/>
        <v>0</v>
      </c>
      <c r="Y85" s="844">
        <f t="shared" si="12"/>
        <v>0</v>
      </c>
      <c r="Z85" s="844">
        <f t="shared" si="12"/>
        <v>0</v>
      </c>
      <c r="AA85" s="845">
        <f t="shared" si="12"/>
        <v>0</v>
      </c>
      <c r="AB85" s="841">
        <f t="shared" si="12"/>
        <v>0</v>
      </c>
      <c r="AC85" s="844">
        <f t="shared" si="12"/>
        <v>0</v>
      </c>
      <c r="AD85" s="844">
        <f t="shared" si="12"/>
        <v>0</v>
      </c>
      <c r="AE85" s="845">
        <f t="shared" si="12"/>
        <v>0</v>
      </c>
    </row>
    <row r="86" spans="1:31" ht="14.45" customHeight="1">
      <c r="B86" s="1801" t="s">
        <v>317</v>
      </c>
      <c r="C86" s="1802"/>
      <c r="D86" s="1809"/>
      <c r="E86" s="1810"/>
      <c r="F86" s="1810"/>
      <c r="G86" s="1810"/>
      <c r="H86" s="1811"/>
      <c r="I86" s="1107"/>
      <c r="J86" s="294"/>
      <c r="K86" s="814"/>
      <c r="L86" s="1186"/>
      <c r="M86" s="1187"/>
      <c r="N86" s="1221"/>
      <c r="O86" s="1222"/>
      <c r="P86" s="294"/>
      <c r="Q86" s="816"/>
      <c r="R86" s="872"/>
      <c r="S86" s="873"/>
      <c r="T86" s="294"/>
      <c r="U86" s="816"/>
      <c r="V86" s="872"/>
      <c r="W86" s="873"/>
      <c r="X86" s="294"/>
      <c r="Y86" s="816"/>
      <c r="Z86" s="872"/>
      <c r="AA86" s="873"/>
      <c r="AB86" s="294"/>
      <c r="AC86" s="816"/>
      <c r="AD86" s="872"/>
      <c r="AE86" s="874"/>
    </row>
    <row r="87" spans="1:31" ht="14.45" customHeight="1">
      <c r="B87" s="1803"/>
      <c r="C87" s="1804"/>
      <c r="D87" s="1812"/>
      <c r="E87" s="1813"/>
      <c r="F87" s="1813"/>
      <c r="G87" s="1813"/>
      <c r="H87" s="1814"/>
      <c r="I87" s="1108"/>
      <c r="J87" s="297"/>
      <c r="K87" s="819"/>
      <c r="L87" s="1191"/>
      <c r="M87" s="1192"/>
      <c r="N87" s="1223"/>
      <c r="O87" s="1224"/>
      <c r="P87" s="297"/>
      <c r="Q87" s="821"/>
      <c r="R87" s="875"/>
      <c r="S87" s="876"/>
      <c r="T87" s="297"/>
      <c r="U87" s="821"/>
      <c r="V87" s="875"/>
      <c r="W87" s="876"/>
      <c r="X87" s="297"/>
      <c r="Y87" s="821"/>
      <c r="Z87" s="875"/>
      <c r="AA87" s="876"/>
      <c r="AB87" s="297"/>
      <c r="AC87" s="821"/>
      <c r="AD87" s="875"/>
      <c r="AE87" s="877"/>
    </row>
    <row r="88" spans="1:31" ht="14.45" customHeight="1">
      <c r="B88" s="1803"/>
      <c r="C88" s="1804"/>
      <c r="D88" s="1812"/>
      <c r="E88" s="1813"/>
      <c r="F88" s="1813"/>
      <c r="G88" s="1813"/>
      <c r="H88" s="1814"/>
      <c r="I88" s="1108"/>
      <c r="J88" s="297"/>
      <c r="K88" s="819"/>
      <c r="L88" s="1191"/>
      <c r="M88" s="1192"/>
      <c r="N88" s="1223"/>
      <c r="O88" s="1224"/>
      <c r="P88" s="297"/>
      <c r="Q88" s="821"/>
      <c r="R88" s="875"/>
      <c r="S88" s="876"/>
      <c r="T88" s="297"/>
      <c r="U88" s="821"/>
      <c r="V88" s="875"/>
      <c r="W88" s="876"/>
      <c r="X88" s="297"/>
      <c r="Y88" s="821"/>
      <c r="Z88" s="875"/>
      <c r="AA88" s="876"/>
      <c r="AB88" s="297"/>
      <c r="AC88" s="821"/>
      <c r="AD88" s="875"/>
      <c r="AE88" s="877"/>
    </row>
    <row r="89" spans="1:31" ht="14.45" customHeight="1">
      <c r="B89" s="1805"/>
      <c r="C89" s="1806"/>
      <c r="D89" s="1812"/>
      <c r="E89" s="1813"/>
      <c r="F89" s="1813"/>
      <c r="G89" s="1813"/>
      <c r="H89" s="1814"/>
      <c r="I89" s="1108"/>
      <c r="J89" s="297"/>
      <c r="K89" s="819"/>
      <c r="L89" s="1191"/>
      <c r="M89" s="1192"/>
      <c r="N89" s="1223"/>
      <c r="O89" s="1224"/>
      <c r="P89" s="297"/>
      <c r="Q89" s="821"/>
      <c r="R89" s="875"/>
      <c r="S89" s="876"/>
      <c r="T89" s="297"/>
      <c r="U89" s="821"/>
      <c r="V89" s="875"/>
      <c r="W89" s="876"/>
      <c r="X89" s="297"/>
      <c r="Y89" s="821"/>
      <c r="Z89" s="875"/>
      <c r="AA89" s="876"/>
      <c r="AB89" s="297"/>
      <c r="AC89" s="821"/>
      <c r="AD89" s="875"/>
      <c r="AE89" s="877"/>
    </row>
    <row r="90" spans="1:31" ht="14.45" customHeight="1">
      <c r="B90" s="1805"/>
      <c r="C90" s="1806"/>
      <c r="D90" s="1812"/>
      <c r="E90" s="1813"/>
      <c r="F90" s="1813"/>
      <c r="G90" s="1813"/>
      <c r="H90" s="1814"/>
      <c r="I90" s="1108"/>
      <c r="J90" s="297"/>
      <c r="K90" s="819"/>
      <c r="L90" s="1191"/>
      <c r="M90" s="1192"/>
      <c r="N90" s="1223"/>
      <c r="O90" s="1224"/>
      <c r="P90" s="297"/>
      <c r="Q90" s="821"/>
      <c r="R90" s="875"/>
      <c r="S90" s="876"/>
      <c r="T90" s="297"/>
      <c r="U90" s="821"/>
      <c r="V90" s="875"/>
      <c r="W90" s="876"/>
      <c r="X90" s="297"/>
      <c r="Y90" s="821"/>
      <c r="Z90" s="875"/>
      <c r="AA90" s="876"/>
      <c r="AB90" s="297"/>
      <c r="AC90" s="821"/>
      <c r="AD90" s="875"/>
      <c r="AE90" s="877"/>
    </row>
    <row r="91" spans="1:31" s="846" customFormat="1" ht="14.45" customHeight="1">
      <c r="A91" s="846">
        <v>1</v>
      </c>
      <c r="B91" s="1807"/>
      <c r="C91" s="1808"/>
      <c r="D91" s="1815" t="s">
        <v>55</v>
      </c>
      <c r="E91" s="1816"/>
      <c r="F91" s="1816"/>
      <c r="G91" s="1816"/>
      <c r="H91" s="1817"/>
      <c r="I91" s="1106"/>
      <c r="J91" s="878"/>
      <c r="K91" s="879"/>
      <c r="L91" s="1201"/>
      <c r="M91" s="1202"/>
      <c r="N91" s="1202"/>
      <c r="O91" s="1203"/>
      <c r="P91" s="878"/>
      <c r="Q91" s="881"/>
      <c r="R91" s="881"/>
      <c r="S91" s="882"/>
      <c r="T91" s="878"/>
      <c r="U91" s="881"/>
      <c r="V91" s="881"/>
      <c r="W91" s="882"/>
      <c r="X91" s="878"/>
      <c r="Y91" s="881"/>
      <c r="Z91" s="881"/>
      <c r="AA91" s="882"/>
      <c r="AB91" s="878"/>
      <c r="AC91" s="881"/>
      <c r="AD91" s="881"/>
      <c r="AE91" s="882"/>
    </row>
    <row r="92" spans="1:31" ht="14.45" customHeight="1">
      <c r="B92" s="1798" t="s">
        <v>318</v>
      </c>
      <c r="C92" s="1799"/>
      <c r="D92" s="1799"/>
      <c r="E92" s="1799"/>
      <c r="F92" s="1799"/>
      <c r="G92" s="1799"/>
      <c r="H92" s="1800"/>
      <c r="I92" s="883"/>
      <c r="J92" s="151">
        <f t="shared" ref="J92:AE92" si="13">SUMIF($A$8:$A$91,"1",J8:J91)</f>
        <v>251897</v>
      </c>
      <c r="K92" s="884">
        <f t="shared" si="13"/>
        <v>142697</v>
      </c>
      <c r="L92" s="1225">
        <f t="shared" si="13"/>
        <v>0</v>
      </c>
      <c r="M92" s="1226">
        <f t="shared" si="13"/>
        <v>0</v>
      </c>
      <c r="N92" s="1226">
        <f t="shared" si="13"/>
        <v>0</v>
      </c>
      <c r="O92" s="1227">
        <f t="shared" si="13"/>
        <v>0</v>
      </c>
      <c r="P92" s="151">
        <f t="shared" si="13"/>
        <v>1343</v>
      </c>
      <c r="Q92" s="885">
        <f t="shared" si="13"/>
        <v>0</v>
      </c>
      <c r="R92" s="885">
        <f t="shared" si="13"/>
        <v>785</v>
      </c>
      <c r="S92" s="886">
        <f t="shared" si="13"/>
        <v>0</v>
      </c>
      <c r="T92" s="151">
        <f t="shared" si="13"/>
        <v>1569</v>
      </c>
      <c r="U92" s="885">
        <f t="shared" si="13"/>
        <v>0</v>
      </c>
      <c r="V92" s="885">
        <f t="shared" si="13"/>
        <v>938</v>
      </c>
      <c r="W92" s="886">
        <f t="shared" si="13"/>
        <v>0</v>
      </c>
      <c r="X92" s="151">
        <f t="shared" si="13"/>
        <v>1569</v>
      </c>
      <c r="Y92" s="885">
        <f t="shared" si="13"/>
        <v>0</v>
      </c>
      <c r="Z92" s="885">
        <f t="shared" si="13"/>
        <v>938</v>
      </c>
      <c r="AA92" s="886">
        <f t="shared" si="13"/>
        <v>0</v>
      </c>
      <c r="AB92" s="151">
        <f t="shared" si="13"/>
        <v>3907</v>
      </c>
      <c r="AC92" s="885">
        <f t="shared" si="13"/>
        <v>0</v>
      </c>
      <c r="AD92" s="885">
        <f t="shared" si="13"/>
        <v>2809</v>
      </c>
      <c r="AE92" s="886">
        <f t="shared" si="13"/>
        <v>0</v>
      </c>
    </row>
    <row r="93" spans="1:31" ht="12">
      <c r="C93" s="887"/>
      <c r="J93" s="888"/>
      <c r="K93" s="888"/>
      <c r="L93" s="888"/>
      <c r="M93" s="888"/>
      <c r="N93" s="888"/>
      <c r="O93" s="888"/>
      <c r="P93" s="888"/>
      <c r="Q93" s="888"/>
      <c r="R93" s="888"/>
      <c r="S93" s="888"/>
      <c r="T93" s="888"/>
      <c r="U93" s="888"/>
      <c r="V93" s="888"/>
      <c r="W93" s="888"/>
      <c r="X93" s="888"/>
      <c r="Y93" s="888"/>
      <c r="Z93" s="888"/>
      <c r="AA93" s="888"/>
      <c r="AB93" s="888"/>
      <c r="AC93" s="888"/>
      <c r="AD93" s="888"/>
      <c r="AE93" s="888"/>
    </row>
    <row r="94" spans="1:31">
      <c r="J94" s="888"/>
      <c r="K94" s="888"/>
      <c r="L94" s="888"/>
      <c r="M94" s="888"/>
      <c r="N94" s="888"/>
      <c r="O94" s="888"/>
      <c r="P94" s="888"/>
      <c r="Q94" s="888"/>
      <c r="R94" s="888"/>
      <c r="S94" s="888"/>
      <c r="T94" s="888"/>
      <c r="U94" s="888"/>
      <c r="V94" s="888"/>
      <c r="W94" s="888"/>
      <c r="X94" s="888"/>
      <c r="Y94" s="888"/>
      <c r="Z94" s="888"/>
      <c r="AA94" s="888"/>
      <c r="AB94" s="888"/>
      <c r="AC94" s="888"/>
      <c r="AD94" s="888"/>
      <c r="AE94" s="888"/>
    </row>
    <row r="95" spans="1:31">
      <c r="J95" s="888"/>
      <c r="K95" s="888"/>
      <c r="L95" s="888"/>
      <c r="M95" s="888"/>
      <c r="N95" s="888"/>
      <c r="O95" s="888"/>
      <c r="P95" s="888"/>
      <c r="Q95" s="888"/>
      <c r="R95" s="888"/>
      <c r="S95" s="888"/>
      <c r="T95" s="888"/>
      <c r="U95" s="888"/>
      <c r="V95" s="888"/>
      <c r="W95" s="888"/>
      <c r="X95" s="888"/>
      <c r="Y95" s="888"/>
      <c r="Z95" s="888"/>
      <c r="AA95" s="888"/>
      <c r="AB95" s="888"/>
      <c r="AC95" s="888"/>
      <c r="AD95" s="888"/>
      <c r="AE95" s="888"/>
    </row>
    <row r="96" spans="1:31">
      <c r="J96" s="888"/>
      <c r="K96" s="888"/>
      <c r="L96" s="888"/>
      <c r="M96" s="888"/>
      <c r="N96" s="888"/>
      <c r="O96" s="888"/>
      <c r="P96" s="888"/>
      <c r="Q96" s="888"/>
      <c r="R96" s="888"/>
      <c r="S96" s="888"/>
      <c r="T96" s="888"/>
      <c r="U96" s="888"/>
      <c r="V96" s="888"/>
      <c r="W96" s="888"/>
      <c r="X96" s="888"/>
      <c r="Y96" s="888"/>
      <c r="Z96" s="888"/>
      <c r="AA96" s="888"/>
      <c r="AB96" s="888"/>
      <c r="AC96" s="888"/>
      <c r="AD96" s="888"/>
      <c r="AE96" s="888"/>
    </row>
    <row r="97" spans="10:31">
      <c r="J97" s="888"/>
      <c r="K97" s="888"/>
      <c r="L97" s="888"/>
      <c r="M97" s="888"/>
      <c r="N97" s="888"/>
      <c r="O97" s="888"/>
      <c r="P97" s="888"/>
      <c r="Q97" s="888"/>
      <c r="R97" s="888"/>
      <c r="S97" s="888"/>
      <c r="T97" s="888"/>
      <c r="U97" s="888"/>
      <c r="V97" s="888"/>
      <c r="W97" s="888"/>
      <c r="X97" s="888"/>
      <c r="Y97" s="888"/>
      <c r="Z97" s="888"/>
      <c r="AA97" s="888"/>
      <c r="AB97" s="888"/>
      <c r="AC97" s="888"/>
      <c r="AD97" s="888"/>
      <c r="AE97" s="888"/>
    </row>
    <row r="98" spans="10:31">
      <c r="J98" s="888"/>
      <c r="K98" s="888"/>
      <c r="L98" s="888"/>
      <c r="M98" s="888"/>
      <c r="N98" s="888"/>
      <c r="O98" s="888"/>
      <c r="P98" s="888"/>
      <c r="Q98" s="888"/>
      <c r="R98" s="888"/>
      <c r="S98" s="888"/>
      <c r="T98" s="888"/>
      <c r="U98" s="888"/>
      <c r="V98" s="888"/>
      <c r="W98" s="888"/>
      <c r="X98" s="888"/>
      <c r="Y98" s="888"/>
      <c r="Z98" s="888"/>
      <c r="AA98" s="888"/>
      <c r="AB98" s="888"/>
      <c r="AC98" s="888"/>
      <c r="AD98" s="888"/>
      <c r="AE98" s="888"/>
    </row>
    <row r="99" spans="10:31">
      <c r="J99" s="888"/>
      <c r="K99" s="888"/>
      <c r="L99" s="888"/>
      <c r="M99" s="888"/>
      <c r="N99" s="888"/>
      <c r="O99" s="888"/>
      <c r="P99" s="888"/>
      <c r="Q99" s="888"/>
      <c r="R99" s="888"/>
      <c r="S99" s="888"/>
      <c r="T99" s="888"/>
      <c r="U99" s="888"/>
      <c r="V99" s="888"/>
      <c r="W99" s="888"/>
      <c r="X99" s="888"/>
      <c r="Y99" s="888"/>
      <c r="Z99" s="888"/>
      <c r="AA99" s="888"/>
      <c r="AB99" s="888"/>
      <c r="AC99" s="888"/>
      <c r="AD99" s="888"/>
      <c r="AE99" s="888"/>
    </row>
    <row r="100" spans="10:31">
      <c r="J100" s="888"/>
      <c r="K100" s="888"/>
      <c r="L100" s="888"/>
      <c r="M100" s="888"/>
      <c r="N100" s="888"/>
      <c r="O100" s="888"/>
      <c r="P100" s="888"/>
      <c r="Q100" s="888"/>
      <c r="R100" s="888"/>
      <c r="S100" s="888"/>
      <c r="T100" s="888"/>
      <c r="U100" s="888"/>
      <c r="V100" s="888"/>
      <c r="W100" s="888"/>
      <c r="X100" s="888"/>
      <c r="Y100" s="888"/>
      <c r="Z100" s="888"/>
      <c r="AA100" s="888"/>
      <c r="AB100" s="888"/>
      <c r="AC100" s="888"/>
      <c r="AD100" s="888"/>
      <c r="AE100" s="888"/>
    </row>
    <row r="101" spans="10:31">
      <c r="J101" s="888"/>
      <c r="K101" s="888"/>
      <c r="L101" s="888"/>
      <c r="M101" s="888"/>
      <c r="N101" s="888"/>
      <c r="O101" s="888"/>
      <c r="P101" s="888"/>
      <c r="Q101" s="888"/>
      <c r="R101" s="888"/>
      <c r="S101" s="888"/>
      <c r="T101" s="888"/>
      <c r="U101" s="888"/>
      <c r="V101" s="888"/>
      <c r="W101" s="888"/>
      <c r="X101" s="888"/>
      <c r="Y101" s="888"/>
      <c r="Z101" s="888"/>
      <c r="AA101" s="888"/>
      <c r="AB101" s="888"/>
      <c r="AC101" s="888"/>
      <c r="AD101" s="888"/>
      <c r="AE101" s="888"/>
    </row>
    <row r="102" spans="10:31">
      <c r="J102" s="888"/>
      <c r="K102" s="888"/>
      <c r="L102" s="888"/>
      <c r="M102" s="888"/>
      <c r="N102" s="888"/>
      <c r="O102" s="888"/>
      <c r="P102" s="888"/>
      <c r="Q102" s="888"/>
      <c r="R102" s="888"/>
      <c r="S102" s="888"/>
      <c r="T102" s="888"/>
      <c r="U102" s="888"/>
      <c r="V102" s="888"/>
      <c r="W102" s="888"/>
      <c r="X102" s="888"/>
      <c r="Y102" s="888"/>
      <c r="Z102" s="888"/>
      <c r="AA102" s="888"/>
      <c r="AB102" s="888"/>
      <c r="AC102" s="888"/>
      <c r="AD102" s="888"/>
      <c r="AE102" s="888"/>
    </row>
    <row r="103" spans="10:31">
      <c r="J103" s="888"/>
      <c r="K103" s="888"/>
      <c r="L103" s="888"/>
      <c r="M103" s="888"/>
      <c r="N103" s="888"/>
      <c r="O103" s="888"/>
      <c r="P103" s="888"/>
      <c r="Q103" s="888"/>
      <c r="R103" s="888"/>
      <c r="S103" s="888"/>
      <c r="T103" s="888"/>
      <c r="U103" s="888"/>
      <c r="V103" s="888"/>
      <c r="W103" s="888"/>
      <c r="X103" s="888"/>
      <c r="Y103" s="888"/>
      <c r="Z103" s="888"/>
      <c r="AA103" s="888"/>
      <c r="AB103" s="888"/>
      <c r="AC103" s="888"/>
      <c r="AD103" s="888"/>
      <c r="AE103" s="888"/>
    </row>
    <row r="104" spans="10:31">
      <c r="J104" s="888"/>
      <c r="K104" s="888"/>
      <c r="L104" s="888"/>
      <c r="M104" s="888"/>
      <c r="N104" s="888"/>
      <c r="O104" s="888"/>
      <c r="P104" s="888"/>
      <c r="Q104" s="888"/>
      <c r="R104" s="888"/>
      <c r="S104" s="888"/>
      <c r="T104" s="888"/>
      <c r="U104" s="888"/>
      <c r="V104" s="888"/>
      <c r="W104" s="888"/>
      <c r="X104" s="888"/>
      <c r="Y104" s="888"/>
      <c r="Z104" s="888"/>
      <c r="AA104" s="888"/>
      <c r="AB104" s="888"/>
      <c r="AC104" s="888"/>
      <c r="AD104" s="888"/>
      <c r="AE104" s="888"/>
    </row>
    <row r="105" spans="10:31">
      <c r="J105" s="888"/>
      <c r="K105" s="888"/>
      <c r="L105" s="888"/>
      <c r="M105" s="888"/>
      <c r="N105" s="888"/>
      <c r="O105" s="888"/>
      <c r="P105" s="888"/>
      <c r="Q105" s="888"/>
      <c r="R105" s="888"/>
      <c r="S105" s="888"/>
      <c r="T105" s="888"/>
      <c r="U105" s="888"/>
      <c r="V105" s="888"/>
      <c r="W105" s="888"/>
      <c r="X105" s="888"/>
      <c r="Y105" s="888"/>
      <c r="Z105" s="888"/>
      <c r="AA105" s="888"/>
      <c r="AB105" s="888"/>
      <c r="AC105" s="888"/>
      <c r="AD105" s="888"/>
      <c r="AE105" s="888"/>
    </row>
    <row r="106" spans="10:31">
      <c r="J106" s="888"/>
      <c r="K106" s="888"/>
      <c r="L106" s="888"/>
      <c r="M106" s="888"/>
      <c r="N106" s="888"/>
      <c r="O106" s="888"/>
      <c r="P106" s="888"/>
      <c r="Q106" s="888"/>
      <c r="R106" s="888"/>
      <c r="S106" s="888"/>
      <c r="T106" s="888"/>
      <c r="U106" s="888"/>
      <c r="V106" s="888"/>
      <c r="W106" s="888"/>
      <c r="X106" s="888"/>
      <c r="Y106" s="888"/>
      <c r="Z106" s="888"/>
      <c r="AA106" s="888"/>
      <c r="AB106" s="888"/>
      <c r="AC106" s="888"/>
      <c r="AD106" s="888"/>
      <c r="AE106" s="888"/>
    </row>
    <row r="107" spans="10:31">
      <c r="J107" s="888"/>
      <c r="K107" s="888"/>
      <c r="L107" s="888"/>
      <c r="M107" s="888"/>
      <c r="N107" s="888"/>
      <c r="O107" s="888"/>
      <c r="P107" s="888"/>
      <c r="Q107" s="888"/>
      <c r="R107" s="888"/>
      <c r="S107" s="888"/>
      <c r="T107" s="888"/>
      <c r="U107" s="888"/>
      <c r="V107" s="888"/>
      <c r="W107" s="888"/>
      <c r="X107" s="888"/>
      <c r="Y107" s="888"/>
      <c r="Z107" s="888"/>
      <c r="AA107" s="888"/>
      <c r="AB107" s="888"/>
      <c r="AC107" s="888"/>
      <c r="AD107" s="888"/>
      <c r="AE107" s="888"/>
    </row>
    <row r="108" spans="10:31">
      <c r="J108" s="888"/>
      <c r="K108" s="888"/>
      <c r="L108" s="888"/>
      <c r="M108" s="888"/>
      <c r="N108" s="888"/>
      <c r="O108" s="888"/>
      <c r="P108" s="888"/>
      <c r="Q108" s="888"/>
      <c r="R108" s="888"/>
      <c r="S108" s="888"/>
      <c r="T108" s="888"/>
      <c r="U108" s="888"/>
      <c r="V108" s="888"/>
      <c r="W108" s="888"/>
      <c r="X108" s="888"/>
      <c r="Y108" s="888"/>
      <c r="Z108" s="888"/>
      <c r="AA108" s="888"/>
      <c r="AB108" s="888"/>
      <c r="AC108" s="888"/>
      <c r="AD108" s="888"/>
      <c r="AE108" s="888"/>
    </row>
    <row r="109" spans="10:31">
      <c r="J109" s="888"/>
      <c r="K109" s="888"/>
      <c r="L109" s="888"/>
      <c r="M109" s="888"/>
      <c r="N109" s="888"/>
      <c r="O109" s="888"/>
      <c r="P109" s="888"/>
      <c r="Q109" s="888"/>
      <c r="R109" s="888"/>
      <c r="S109" s="888"/>
      <c r="T109" s="888"/>
      <c r="U109" s="888"/>
      <c r="V109" s="888"/>
      <c r="W109" s="888"/>
      <c r="X109" s="888"/>
      <c r="Y109" s="888"/>
      <c r="Z109" s="888"/>
      <c r="AA109" s="888"/>
      <c r="AB109" s="888"/>
      <c r="AC109" s="888"/>
      <c r="AD109" s="888"/>
      <c r="AE109" s="888"/>
    </row>
    <row r="110" spans="10:31">
      <c r="J110" s="888"/>
      <c r="K110" s="888"/>
      <c r="L110" s="888"/>
      <c r="M110" s="888"/>
      <c r="N110" s="888"/>
      <c r="O110" s="888"/>
      <c r="P110" s="888"/>
      <c r="Q110" s="888"/>
      <c r="R110" s="888"/>
      <c r="S110" s="888"/>
      <c r="T110" s="888"/>
      <c r="U110" s="888"/>
      <c r="V110" s="888"/>
      <c r="W110" s="888"/>
      <c r="X110" s="888"/>
      <c r="Y110" s="888"/>
      <c r="Z110" s="888"/>
      <c r="AA110" s="888"/>
      <c r="AB110" s="888"/>
      <c r="AC110" s="888"/>
      <c r="AD110" s="888"/>
      <c r="AE110" s="888"/>
    </row>
    <row r="111" spans="10:31">
      <c r="J111" s="888"/>
      <c r="K111" s="888"/>
      <c r="L111" s="888"/>
      <c r="M111" s="888"/>
      <c r="N111" s="888"/>
      <c r="O111" s="888"/>
      <c r="P111" s="888"/>
      <c r="Q111" s="888"/>
      <c r="R111" s="888"/>
      <c r="S111" s="888"/>
      <c r="T111" s="888"/>
      <c r="U111" s="888"/>
      <c r="V111" s="888"/>
      <c r="W111" s="888"/>
      <c r="X111" s="888"/>
      <c r="Y111" s="888"/>
      <c r="Z111" s="888"/>
      <c r="AA111" s="888"/>
      <c r="AB111" s="888"/>
      <c r="AC111" s="888"/>
      <c r="AD111" s="888"/>
      <c r="AE111" s="888"/>
    </row>
    <row r="112" spans="10:31">
      <c r="J112" s="888"/>
      <c r="K112" s="888"/>
      <c r="L112" s="888"/>
      <c r="M112" s="888"/>
      <c r="N112" s="888"/>
      <c r="O112" s="888"/>
      <c r="P112" s="888"/>
      <c r="Q112" s="888"/>
      <c r="R112" s="888"/>
      <c r="S112" s="888"/>
      <c r="T112" s="888"/>
      <c r="U112" s="888"/>
      <c r="V112" s="888"/>
      <c r="W112" s="888"/>
      <c r="X112" s="888"/>
      <c r="Y112" s="888"/>
      <c r="Z112" s="888"/>
      <c r="AA112" s="888"/>
      <c r="AB112" s="888"/>
      <c r="AC112" s="888"/>
      <c r="AD112" s="888"/>
      <c r="AE112" s="888"/>
    </row>
    <row r="113" spans="10:31">
      <c r="J113" s="888"/>
      <c r="K113" s="888"/>
      <c r="L113" s="888"/>
      <c r="M113" s="888"/>
      <c r="N113" s="888"/>
      <c r="O113" s="888"/>
      <c r="P113" s="888"/>
      <c r="Q113" s="888"/>
      <c r="R113" s="888"/>
      <c r="S113" s="888"/>
      <c r="T113" s="888"/>
      <c r="U113" s="888"/>
      <c r="V113" s="888"/>
      <c r="W113" s="888"/>
      <c r="X113" s="888"/>
      <c r="Y113" s="888"/>
      <c r="Z113" s="888"/>
      <c r="AA113" s="888"/>
      <c r="AB113" s="888"/>
      <c r="AC113" s="888"/>
      <c r="AD113" s="888"/>
      <c r="AE113" s="888"/>
    </row>
  </sheetData>
  <mergeCells count="132">
    <mergeCell ref="B92:H92"/>
    <mergeCell ref="B82:B85"/>
    <mergeCell ref="C82:D84"/>
    <mergeCell ref="E84:H84"/>
    <mergeCell ref="C85:H85"/>
    <mergeCell ref="B86:C91"/>
    <mergeCell ref="D91:H91"/>
    <mergeCell ref="D86:H86"/>
    <mergeCell ref="D87:H87"/>
    <mergeCell ref="D88:H88"/>
    <mergeCell ref="D89:H89"/>
    <mergeCell ref="D90:H90"/>
    <mergeCell ref="B63:B81"/>
    <mergeCell ref="C73:C79"/>
    <mergeCell ref="D79:H79"/>
    <mergeCell ref="C81:H81"/>
    <mergeCell ref="B8:B23"/>
    <mergeCell ref="C8:H8"/>
    <mergeCell ref="C9:H9"/>
    <mergeCell ref="F15:H15"/>
    <mergeCell ref="C23:H23"/>
    <mergeCell ref="C20:H20"/>
    <mergeCell ref="B25:B59"/>
    <mergeCell ref="C25:D28"/>
    <mergeCell ref="E25:H25"/>
    <mergeCell ref="E27:H27"/>
    <mergeCell ref="E28:H28"/>
    <mergeCell ref="C29:H29"/>
    <mergeCell ref="C30:D31"/>
    <mergeCell ref="E30:F31"/>
    <mergeCell ref="G30:H30"/>
    <mergeCell ref="G31:H31"/>
    <mergeCell ref="C32:H32"/>
    <mergeCell ref="C33:C37"/>
    <mergeCell ref="D33:H33"/>
    <mergeCell ref="D34:H34"/>
    <mergeCell ref="L4:O4"/>
    <mergeCell ref="P4:S4"/>
    <mergeCell ref="T4:W4"/>
    <mergeCell ref="X4:AA4"/>
    <mergeCell ref="AB4:AE4"/>
    <mergeCell ref="C13:H13"/>
    <mergeCell ref="F14:H14"/>
    <mergeCell ref="C12:H12"/>
    <mergeCell ref="C21:H21"/>
    <mergeCell ref="C11:H11"/>
    <mergeCell ref="C22:H22"/>
    <mergeCell ref="AC1:AE1"/>
    <mergeCell ref="B3:H7"/>
    <mergeCell ref="I3:I7"/>
    <mergeCell ref="J3:K5"/>
    <mergeCell ref="L3:AE3"/>
    <mergeCell ref="C24:D24"/>
    <mergeCell ref="E24:H24"/>
    <mergeCell ref="AD6:AD7"/>
    <mergeCell ref="L5:L7"/>
    <mergeCell ref="P5:P7"/>
    <mergeCell ref="T5:T7"/>
    <mergeCell ref="X5:X7"/>
    <mergeCell ref="AB5:AB7"/>
    <mergeCell ref="N6:N7"/>
    <mergeCell ref="R6:R7"/>
    <mergeCell ref="V6:V7"/>
    <mergeCell ref="Z6:Z7"/>
    <mergeCell ref="K6:K7"/>
    <mergeCell ref="C17:H17"/>
    <mergeCell ref="C18:H18"/>
    <mergeCell ref="C19:H19"/>
    <mergeCell ref="C14:E16"/>
    <mergeCell ref="F16:H16"/>
    <mergeCell ref="D35:H35"/>
    <mergeCell ref="D36:H36"/>
    <mergeCell ref="D37:H37"/>
    <mergeCell ref="C43:H43"/>
    <mergeCell ref="C44:C50"/>
    <mergeCell ref="D44:D49"/>
    <mergeCell ref="E44:H44"/>
    <mergeCell ref="E47:H47"/>
    <mergeCell ref="E48:H48"/>
    <mergeCell ref="E49:H49"/>
    <mergeCell ref="D50:H50"/>
    <mergeCell ref="E52:H52"/>
    <mergeCell ref="E55:H55"/>
    <mergeCell ref="E56:H56"/>
    <mergeCell ref="E57:H57"/>
    <mergeCell ref="D58:H58"/>
    <mergeCell ref="E54:H54"/>
    <mergeCell ref="C65:H65"/>
    <mergeCell ref="C66:C68"/>
    <mergeCell ref="C62:E62"/>
    <mergeCell ref="F62:H62"/>
    <mergeCell ref="F66:H66"/>
    <mergeCell ref="D67:E68"/>
    <mergeCell ref="F67:H67"/>
    <mergeCell ref="C61:E61"/>
    <mergeCell ref="F61:H61"/>
    <mergeCell ref="D66:E66"/>
    <mergeCell ref="C72:H72"/>
    <mergeCell ref="E63:H63"/>
    <mergeCell ref="D76:H76"/>
    <mergeCell ref="C70:C71"/>
    <mergeCell ref="F68:H68"/>
    <mergeCell ref="C69:H69"/>
    <mergeCell ref="D73:H73"/>
    <mergeCell ref="F70:H70"/>
    <mergeCell ref="F71:H71"/>
    <mergeCell ref="D75:H75"/>
    <mergeCell ref="D70:E71"/>
    <mergeCell ref="C80:H80"/>
    <mergeCell ref="E82:H82"/>
    <mergeCell ref="E83:H83"/>
    <mergeCell ref="D74:H74"/>
    <mergeCell ref="E26:H26"/>
    <mergeCell ref="E45:H45"/>
    <mergeCell ref="E46:H46"/>
    <mergeCell ref="E53:H53"/>
    <mergeCell ref="C38:H38"/>
    <mergeCell ref="C63:D64"/>
    <mergeCell ref="E64:H64"/>
    <mergeCell ref="C51:H51"/>
    <mergeCell ref="C52:C58"/>
    <mergeCell ref="D52:D57"/>
    <mergeCell ref="D41:H41"/>
    <mergeCell ref="D42:H42"/>
    <mergeCell ref="C39:C42"/>
    <mergeCell ref="D39:H39"/>
    <mergeCell ref="D40:H40"/>
    <mergeCell ref="D77:H77"/>
    <mergeCell ref="D78:H78"/>
    <mergeCell ref="C59:H59"/>
    <mergeCell ref="C60:D60"/>
    <mergeCell ref="E60:H60"/>
  </mergeCells>
  <phoneticPr fontId="2"/>
  <dataValidations count="1">
    <dataValidation type="custom" allowBlank="1" showInputMessage="1" showErrorMessage="1" sqref="L8:O92">
      <formula1>"　"</formula1>
    </dataValidation>
  </dataValidations>
  <printOptions horizontalCentered="1" verticalCentered="1"/>
  <pageMargins left="0.21" right="0" top="0" bottom="0.2" header="0.2" footer="0.2"/>
  <pageSetup paperSize="9" scale="89" orientation="landscape" r:id="rId1"/>
  <headerFooter alignWithMargins="0"/>
  <rowBreaks count="1" manualBreakCount="1">
    <brk id="59" min="1" max="30" man="1"/>
  </row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FF113"/>
  <sheetViews>
    <sheetView showGridLines="0" showZeros="0" view="pageBreakPreview" zoomScaleNormal="120" zoomScaleSheetLayoutView="100" workbookViewId="0">
      <pane xSplit="9" ySplit="7" topLeftCell="J8" activePane="bottomRight" state="frozen"/>
      <selection activeCell="F5" sqref="F5:G8"/>
      <selection pane="topRight" activeCell="F5" sqref="F5:G8"/>
      <selection pane="bottomLeft" activeCell="F5" sqref="F5:G8"/>
      <selection pane="bottomRight" activeCell="B1" sqref="B1"/>
    </sheetView>
  </sheetViews>
  <sheetFormatPr defaultRowHeight="10.5"/>
  <cols>
    <col min="1" max="1" width="1.375" style="801" customWidth="1"/>
    <col min="2" max="8" width="2.625" style="801" customWidth="1"/>
    <col min="9" max="9" width="5.125" style="801" customWidth="1"/>
    <col min="10" max="31" width="5.375" style="801" customWidth="1"/>
    <col min="32" max="181" width="6.625" style="801" customWidth="1"/>
    <col min="182" max="16384" width="9" style="801"/>
  </cols>
  <sheetData>
    <row r="1" spans="2:162" ht="17.25" customHeight="1" thickBot="1">
      <c r="B1" s="800" t="s">
        <v>764</v>
      </c>
      <c r="AC1" s="1568" t="s">
        <v>257</v>
      </c>
      <c r="AD1" s="1569"/>
      <c r="AE1" s="1570"/>
    </row>
    <row r="2" spans="2:162" ht="13.5" customHeight="1">
      <c r="AE2" s="802" t="s">
        <v>71</v>
      </c>
    </row>
    <row r="3" spans="2:162" ht="11.25" customHeight="1">
      <c r="B3" s="1798" t="s">
        <v>514</v>
      </c>
      <c r="C3" s="1799"/>
      <c r="D3" s="1799"/>
      <c r="E3" s="1799"/>
      <c r="F3" s="1799"/>
      <c r="G3" s="1799"/>
      <c r="H3" s="1800"/>
      <c r="I3" s="1955" t="s">
        <v>258</v>
      </c>
      <c r="J3" s="1958" t="s">
        <v>259</v>
      </c>
      <c r="K3" s="1958"/>
      <c r="L3" s="1960" t="s">
        <v>260</v>
      </c>
      <c r="M3" s="1961"/>
      <c r="N3" s="1961"/>
      <c r="O3" s="1961"/>
      <c r="P3" s="1961"/>
      <c r="Q3" s="1961"/>
      <c r="R3" s="1961"/>
      <c r="S3" s="1961"/>
      <c r="T3" s="1961"/>
      <c r="U3" s="1961"/>
      <c r="V3" s="1961"/>
      <c r="W3" s="1961"/>
      <c r="X3" s="1961"/>
      <c r="Y3" s="1961"/>
      <c r="Z3" s="1961"/>
      <c r="AA3" s="1961"/>
      <c r="AB3" s="1961"/>
      <c r="AC3" s="1961"/>
      <c r="AD3" s="1961"/>
      <c r="AE3" s="1962"/>
    </row>
    <row r="4" spans="2:162" ht="11.25" customHeight="1">
      <c r="B4" s="1798"/>
      <c r="C4" s="1799"/>
      <c r="D4" s="1799"/>
      <c r="E4" s="1799"/>
      <c r="F4" s="1799"/>
      <c r="G4" s="1799"/>
      <c r="H4" s="1800"/>
      <c r="I4" s="1956"/>
      <c r="J4" s="1958"/>
      <c r="K4" s="1958"/>
      <c r="L4" s="1952">
        <f>'○参考１(R元)'!L4:O4</f>
        <v>2</v>
      </c>
      <c r="M4" s="1953"/>
      <c r="N4" s="1953"/>
      <c r="O4" s="1954"/>
      <c r="P4" s="1952">
        <f>L4+1</f>
        <v>3</v>
      </c>
      <c r="Q4" s="1953"/>
      <c r="R4" s="1953"/>
      <c r="S4" s="1954"/>
      <c r="T4" s="1952">
        <f>P4+1</f>
        <v>4</v>
      </c>
      <c r="U4" s="1953"/>
      <c r="V4" s="1953"/>
      <c r="W4" s="1954"/>
      <c r="X4" s="1952">
        <f>T4+1</f>
        <v>5</v>
      </c>
      <c r="Y4" s="1953"/>
      <c r="Z4" s="1953"/>
      <c r="AA4" s="1954"/>
      <c r="AB4" s="1952">
        <f>X4+1</f>
        <v>6</v>
      </c>
      <c r="AC4" s="1953"/>
      <c r="AD4" s="1953"/>
      <c r="AE4" s="1954"/>
    </row>
    <row r="5" spans="2:162" ht="11.25" customHeight="1">
      <c r="B5" s="1798"/>
      <c r="C5" s="1799"/>
      <c r="D5" s="1799"/>
      <c r="E5" s="1799"/>
      <c r="F5" s="1799"/>
      <c r="G5" s="1799"/>
      <c r="H5" s="1800"/>
      <c r="I5" s="1956"/>
      <c r="J5" s="1959"/>
      <c r="K5" s="1959"/>
      <c r="L5" s="1940" t="s">
        <v>261</v>
      </c>
      <c r="M5" s="803"/>
      <c r="N5" s="804"/>
      <c r="O5" s="805"/>
      <c r="P5" s="1940" t="s">
        <v>261</v>
      </c>
      <c r="Q5" s="803"/>
      <c r="R5" s="804"/>
      <c r="S5" s="805"/>
      <c r="T5" s="1940" t="s">
        <v>261</v>
      </c>
      <c r="U5" s="803"/>
      <c r="V5" s="804"/>
      <c r="W5" s="805"/>
      <c r="X5" s="1940" t="s">
        <v>261</v>
      </c>
      <c r="Y5" s="803"/>
      <c r="Z5" s="804"/>
      <c r="AA5" s="805"/>
      <c r="AB5" s="1940" t="s">
        <v>261</v>
      </c>
      <c r="AC5" s="803"/>
      <c r="AD5" s="804"/>
      <c r="AE5" s="805"/>
    </row>
    <row r="6" spans="2:162" ht="8.25" customHeight="1">
      <c r="B6" s="1798"/>
      <c r="C6" s="1799"/>
      <c r="D6" s="1799"/>
      <c r="E6" s="1799"/>
      <c r="F6" s="1799"/>
      <c r="G6" s="1799"/>
      <c r="H6" s="1800"/>
      <c r="I6" s="1956"/>
      <c r="J6" s="806"/>
      <c r="K6" s="1980" t="s">
        <v>262</v>
      </c>
      <c r="L6" s="1940"/>
      <c r="M6" s="807"/>
      <c r="N6" s="1938" t="s">
        <v>263</v>
      </c>
      <c r="O6" s="808"/>
      <c r="P6" s="1940"/>
      <c r="Q6" s="807"/>
      <c r="R6" s="1938" t="s">
        <v>263</v>
      </c>
      <c r="S6" s="808"/>
      <c r="T6" s="1940"/>
      <c r="U6" s="807"/>
      <c r="V6" s="1938" t="s">
        <v>263</v>
      </c>
      <c r="W6" s="808"/>
      <c r="X6" s="1940"/>
      <c r="Y6" s="807"/>
      <c r="Z6" s="1938" t="s">
        <v>263</v>
      </c>
      <c r="AA6" s="808"/>
      <c r="AB6" s="1940"/>
      <c r="AC6" s="807"/>
      <c r="AD6" s="1938" t="s">
        <v>263</v>
      </c>
      <c r="AE6" s="808"/>
    </row>
    <row r="7" spans="2:162" ht="20.25" customHeight="1">
      <c r="B7" s="1798"/>
      <c r="C7" s="1799"/>
      <c r="D7" s="1799"/>
      <c r="E7" s="1799"/>
      <c r="F7" s="1799"/>
      <c r="G7" s="1799"/>
      <c r="H7" s="1800"/>
      <c r="I7" s="1957"/>
      <c r="J7" s="809"/>
      <c r="K7" s="1981"/>
      <c r="L7" s="1941"/>
      <c r="M7" s="810" t="s">
        <v>264</v>
      </c>
      <c r="N7" s="1939"/>
      <c r="O7" s="811" t="s">
        <v>264</v>
      </c>
      <c r="P7" s="1941"/>
      <c r="Q7" s="810" t="s">
        <v>264</v>
      </c>
      <c r="R7" s="1939"/>
      <c r="S7" s="811" t="s">
        <v>264</v>
      </c>
      <c r="T7" s="1941"/>
      <c r="U7" s="810" t="s">
        <v>264</v>
      </c>
      <c r="V7" s="1939"/>
      <c r="W7" s="811" t="s">
        <v>264</v>
      </c>
      <c r="X7" s="1941"/>
      <c r="Y7" s="810" t="s">
        <v>264</v>
      </c>
      <c r="Z7" s="1939"/>
      <c r="AA7" s="811" t="s">
        <v>264</v>
      </c>
      <c r="AB7" s="1941"/>
      <c r="AC7" s="810" t="s">
        <v>264</v>
      </c>
      <c r="AD7" s="1939"/>
      <c r="AE7" s="811" t="s">
        <v>264</v>
      </c>
      <c r="AF7" s="812"/>
      <c r="AG7" s="812"/>
      <c r="AH7" s="812"/>
      <c r="AI7" s="812"/>
      <c r="AJ7" s="812"/>
      <c r="AK7" s="812"/>
      <c r="AL7" s="812"/>
      <c r="AM7" s="812"/>
      <c r="AN7" s="812"/>
      <c r="AO7" s="812"/>
      <c r="AP7" s="812"/>
      <c r="AQ7" s="812"/>
      <c r="AR7" s="812"/>
      <c r="AS7" s="812"/>
      <c r="AT7" s="812"/>
      <c r="AU7" s="812"/>
      <c r="AV7" s="812"/>
      <c r="AW7" s="812"/>
      <c r="AX7" s="812"/>
      <c r="AY7" s="812"/>
      <c r="AZ7" s="812"/>
      <c r="BA7" s="812"/>
      <c r="BB7" s="812"/>
      <c r="BC7" s="812"/>
      <c r="BD7" s="812"/>
      <c r="BE7" s="812"/>
      <c r="BF7" s="812"/>
      <c r="BG7" s="812"/>
      <c r="BH7" s="812"/>
      <c r="BI7" s="812"/>
      <c r="BJ7" s="812"/>
      <c r="BK7" s="812"/>
      <c r="BL7" s="812"/>
      <c r="BM7" s="812"/>
      <c r="BN7" s="812"/>
      <c r="BO7" s="812"/>
      <c r="BP7" s="812"/>
      <c r="BQ7" s="812"/>
      <c r="BR7" s="812"/>
      <c r="BS7" s="812"/>
      <c r="BT7" s="812"/>
      <c r="BU7" s="812"/>
      <c r="BV7" s="812"/>
      <c r="BW7" s="812"/>
      <c r="BX7" s="812"/>
      <c r="BY7" s="812"/>
      <c r="BZ7" s="812"/>
      <c r="CA7" s="812"/>
      <c r="CB7" s="812"/>
      <c r="CC7" s="812"/>
      <c r="CD7" s="812"/>
      <c r="CE7" s="812"/>
      <c r="CF7" s="812"/>
      <c r="CG7" s="812"/>
      <c r="CH7" s="812"/>
      <c r="CI7" s="812"/>
      <c r="CJ7" s="812"/>
      <c r="CK7" s="812"/>
      <c r="CL7" s="812"/>
      <c r="CM7" s="812"/>
      <c r="CN7" s="812"/>
      <c r="CO7" s="812"/>
      <c r="CP7" s="812"/>
      <c r="CQ7" s="812"/>
      <c r="CR7" s="812"/>
      <c r="CS7" s="812"/>
      <c r="CT7" s="812"/>
      <c r="CU7" s="812"/>
      <c r="CV7" s="812"/>
      <c r="CW7" s="812"/>
      <c r="CX7" s="812"/>
      <c r="CY7" s="812"/>
      <c r="CZ7" s="812"/>
      <c r="DA7" s="812"/>
      <c r="DB7" s="812"/>
      <c r="DC7" s="812"/>
      <c r="DD7" s="812"/>
      <c r="DE7" s="812"/>
      <c r="DF7" s="812"/>
      <c r="DG7" s="812"/>
      <c r="DH7" s="812"/>
      <c r="DI7" s="812"/>
      <c r="DJ7" s="812"/>
      <c r="DK7" s="812"/>
      <c r="DL7" s="812"/>
      <c r="DM7" s="812"/>
      <c r="DN7" s="812"/>
      <c r="DO7" s="812"/>
      <c r="DP7" s="812"/>
      <c r="DQ7" s="812"/>
      <c r="DR7" s="812"/>
      <c r="DS7" s="812"/>
      <c r="DT7" s="812"/>
      <c r="DU7" s="812"/>
      <c r="DV7" s="812"/>
      <c r="DW7" s="812"/>
      <c r="DX7" s="812"/>
      <c r="DY7" s="812"/>
      <c r="DZ7" s="812"/>
      <c r="EA7" s="812"/>
      <c r="EB7" s="812"/>
      <c r="EC7" s="812"/>
      <c r="ED7" s="812"/>
      <c r="EE7" s="812"/>
      <c r="EF7" s="812"/>
      <c r="EG7" s="812"/>
      <c r="EH7" s="812"/>
      <c r="EI7" s="812"/>
      <c r="EJ7" s="812"/>
      <c r="EK7" s="812"/>
      <c r="EL7" s="812"/>
      <c r="EM7" s="812"/>
      <c r="EN7" s="812"/>
      <c r="EO7" s="812"/>
      <c r="EP7" s="812"/>
      <c r="EQ7" s="812"/>
      <c r="ER7" s="812"/>
      <c r="ES7" s="812"/>
      <c r="ET7" s="812"/>
      <c r="EU7" s="812"/>
      <c r="EV7" s="812"/>
      <c r="EW7" s="812"/>
      <c r="EX7" s="812"/>
      <c r="EY7" s="812"/>
      <c r="EZ7" s="812"/>
      <c r="FA7" s="812"/>
      <c r="FB7" s="812"/>
      <c r="FC7" s="812"/>
      <c r="FD7" s="812"/>
      <c r="FE7" s="812"/>
      <c r="FF7" s="812"/>
    </row>
    <row r="8" spans="2:162" ht="13.5" customHeight="1">
      <c r="B8" s="1963" t="s">
        <v>265</v>
      </c>
      <c r="C8" s="1967" t="s">
        <v>266</v>
      </c>
      <c r="D8" s="1967"/>
      <c r="E8" s="1967"/>
      <c r="F8" s="1967"/>
      <c r="G8" s="1967"/>
      <c r="H8" s="1968"/>
      <c r="I8" s="813" t="s">
        <v>647</v>
      </c>
      <c r="J8" s="294"/>
      <c r="K8" s="814"/>
      <c r="L8" s="1186"/>
      <c r="M8" s="1187"/>
      <c r="N8" s="1187"/>
      <c r="O8" s="1188"/>
      <c r="P8" s="1189"/>
      <c r="Q8" s="1187"/>
      <c r="R8" s="1187"/>
      <c r="S8" s="1190"/>
      <c r="T8" s="294"/>
      <c r="U8" s="816"/>
      <c r="V8" s="816"/>
      <c r="W8" s="817"/>
      <c r="X8" s="294"/>
      <c r="Y8" s="816"/>
      <c r="Z8" s="816"/>
      <c r="AA8" s="817"/>
      <c r="AB8" s="294"/>
      <c r="AC8" s="816"/>
      <c r="AD8" s="816"/>
      <c r="AE8" s="817"/>
    </row>
    <row r="9" spans="2:162" ht="13.5" customHeight="1">
      <c r="B9" s="1964"/>
      <c r="C9" s="1936" t="s">
        <v>267</v>
      </c>
      <c r="D9" s="1936"/>
      <c r="E9" s="1936"/>
      <c r="F9" s="1936"/>
      <c r="G9" s="1936"/>
      <c r="H9" s="1937"/>
      <c r="I9" s="818">
        <v>80</v>
      </c>
      <c r="J9" s="297">
        <v>73000</v>
      </c>
      <c r="K9" s="819">
        <v>30000</v>
      </c>
      <c r="L9" s="1191"/>
      <c r="M9" s="1192"/>
      <c r="N9" s="1192"/>
      <c r="O9" s="1193"/>
      <c r="P9" s="1194"/>
      <c r="Q9" s="1192"/>
      <c r="R9" s="1192"/>
      <c r="S9" s="1195"/>
      <c r="T9" s="297">
        <v>276</v>
      </c>
      <c r="U9" s="821"/>
      <c r="V9" s="821">
        <v>207</v>
      </c>
      <c r="W9" s="822"/>
      <c r="X9" s="297">
        <v>330</v>
      </c>
      <c r="Y9" s="821"/>
      <c r="Z9" s="821">
        <v>248</v>
      </c>
      <c r="AA9" s="822"/>
      <c r="AB9" s="297">
        <v>2129</v>
      </c>
      <c r="AC9" s="821"/>
      <c r="AD9" s="821">
        <v>1597</v>
      </c>
      <c r="AE9" s="822"/>
    </row>
    <row r="10" spans="2:162" ht="13.5" hidden="1" customHeight="1">
      <c r="B10" s="1964"/>
      <c r="C10" s="823"/>
      <c r="D10" s="824"/>
      <c r="E10" s="824"/>
      <c r="F10" s="824"/>
      <c r="G10" s="824"/>
      <c r="H10" s="825"/>
      <c r="I10" s="818"/>
      <c r="J10" s="315"/>
      <c r="K10" s="826"/>
      <c r="L10" s="1191"/>
      <c r="M10" s="1192"/>
      <c r="N10" s="1192"/>
      <c r="O10" s="1193"/>
      <c r="P10" s="1194"/>
      <c r="Q10" s="1192"/>
      <c r="R10" s="1192"/>
      <c r="S10" s="1195"/>
      <c r="T10" s="315"/>
      <c r="U10" s="828"/>
      <c r="V10" s="828"/>
      <c r="W10" s="829"/>
      <c r="X10" s="315"/>
      <c r="Y10" s="828"/>
      <c r="Z10" s="828"/>
      <c r="AA10" s="829"/>
      <c r="AB10" s="315"/>
      <c r="AC10" s="828"/>
      <c r="AD10" s="828"/>
      <c r="AE10" s="829"/>
    </row>
    <row r="11" spans="2:162" ht="13.5" customHeight="1">
      <c r="B11" s="1964"/>
      <c r="C11" s="1936" t="s">
        <v>268</v>
      </c>
      <c r="D11" s="1936"/>
      <c r="E11" s="1936"/>
      <c r="F11" s="1936"/>
      <c r="G11" s="1936"/>
      <c r="H11" s="1937"/>
      <c r="I11" s="818">
        <v>70</v>
      </c>
      <c r="J11" s="297">
        <v>459900</v>
      </c>
      <c r="K11" s="819">
        <v>171500</v>
      </c>
      <c r="L11" s="1191"/>
      <c r="M11" s="1192"/>
      <c r="N11" s="1192"/>
      <c r="O11" s="1193"/>
      <c r="P11" s="1194"/>
      <c r="Q11" s="1192"/>
      <c r="R11" s="1192"/>
      <c r="S11" s="1195"/>
      <c r="T11" s="297">
        <v>1579</v>
      </c>
      <c r="U11" s="821"/>
      <c r="V11" s="821">
        <v>1105</v>
      </c>
      <c r="W11" s="822"/>
      <c r="X11" s="297">
        <v>1887</v>
      </c>
      <c r="Y11" s="821"/>
      <c r="Z11" s="821">
        <v>1321</v>
      </c>
      <c r="AA11" s="822"/>
      <c r="AB11" s="297">
        <v>1887</v>
      </c>
      <c r="AC11" s="821"/>
      <c r="AD11" s="821">
        <v>1321</v>
      </c>
      <c r="AE11" s="822"/>
    </row>
    <row r="12" spans="2:162" ht="13.5" customHeight="1">
      <c r="B12" s="1964"/>
      <c r="C12" s="1936" t="s">
        <v>269</v>
      </c>
      <c r="D12" s="1936"/>
      <c r="E12" s="1936"/>
      <c r="F12" s="1936"/>
      <c r="G12" s="1936"/>
      <c r="H12" s="1937"/>
      <c r="I12" s="818">
        <v>50</v>
      </c>
      <c r="J12" s="297"/>
      <c r="K12" s="819"/>
      <c r="L12" s="1191"/>
      <c r="M12" s="1192"/>
      <c r="N12" s="1192"/>
      <c r="O12" s="1193"/>
      <c r="P12" s="1194"/>
      <c r="Q12" s="1192"/>
      <c r="R12" s="1192"/>
      <c r="S12" s="1195"/>
      <c r="T12" s="297"/>
      <c r="U12" s="821"/>
      <c r="V12" s="821"/>
      <c r="W12" s="822"/>
      <c r="X12" s="297"/>
      <c r="Y12" s="821"/>
      <c r="Z12" s="821"/>
      <c r="AA12" s="822"/>
      <c r="AB12" s="297"/>
      <c r="AC12" s="821"/>
      <c r="AD12" s="821"/>
      <c r="AE12" s="822"/>
    </row>
    <row r="13" spans="2:162" ht="13.5" customHeight="1">
      <c r="B13" s="1964"/>
      <c r="C13" s="1921" t="s">
        <v>270</v>
      </c>
      <c r="D13" s="1922"/>
      <c r="E13" s="1922"/>
      <c r="F13" s="1922"/>
      <c r="G13" s="1922"/>
      <c r="H13" s="1923"/>
      <c r="I13" s="818">
        <v>70</v>
      </c>
      <c r="J13" s="297"/>
      <c r="K13" s="819"/>
      <c r="L13" s="1191"/>
      <c r="M13" s="1192"/>
      <c r="N13" s="1192"/>
      <c r="O13" s="1193"/>
      <c r="P13" s="1194"/>
      <c r="Q13" s="1192"/>
      <c r="R13" s="1192"/>
      <c r="S13" s="1195"/>
      <c r="T13" s="297"/>
      <c r="U13" s="821"/>
      <c r="V13" s="821"/>
      <c r="W13" s="822"/>
      <c r="X13" s="297"/>
      <c r="Y13" s="821"/>
      <c r="Z13" s="821"/>
      <c r="AA13" s="822"/>
      <c r="AB13" s="297"/>
      <c r="AC13" s="821"/>
      <c r="AD13" s="821"/>
      <c r="AE13" s="822"/>
    </row>
    <row r="14" spans="2:162" ht="13.5" customHeight="1">
      <c r="B14" s="1964"/>
      <c r="C14" s="1971" t="s">
        <v>271</v>
      </c>
      <c r="D14" s="1972"/>
      <c r="E14" s="1972"/>
      <c r="F14" s="1921" t="s">
        <v>648</v>
      </c>
      <c r="G14" s="1922"/>
      <c r="H14" s="1923"/>
      <c r="I14" s="818">
        <v>50</v>
      </c>
      <c r="J14" s="297"/>
      <c r="K14" s="819"/>
      <c r="L14" s="1191"/>
      <c r="M14" s="1192"/>
      <c r="N14" s="1192"/>
      <c r="O14" s="1193"/>
      <c r="P14" s="1194"/>
      <c r="Q14" s="1192"/>
      <c r="R14" s="1192"/>
      <c r="S14" s="1195"/>
      <c r="T14" s="297"/>
      <c r="U14" s="821"/>
      <c r="V14" s="821"/>
      <c r="W14" s="822"/>
      <c r="X14" s="297"/>
      <c r="Y14" s="821"/>
      <c r="Z14" s="821"/>
      <c r="AA14" s="822"/>
      <c r="AB14" s="297"/>
      <c r="AC14" s="821"/>
      <c r="AD14" s="821"/>
      <c r="AE14" s="822"/>
    </row>
    <row r="15" spans="2:162" ht="13.5" customHeight="1">
      <c r="B15" s="1964"/>
      <c r="C15" s="1973"/>
      <c r="D15" s="1974"/>
      <c r="E15" s="1974"/>
      <c r="F15" s="1942" t="s">
        <v>671</v>
      </c>
      <c r="G15" s="1943"/>
      <c r="H15" s="1944"/>
      <c r="I15" s="818">
        <v>50</v>
      </c>
      <c r="J15" s="297"/>
      <c r="K15" s="819"/>
      <c r="L15" s="1191"/>
      <c r="M15" s="1192"/>
      <c r="N15" s="1192"/>
      <c r="O15" s="1193"/>
      <c r="P15" s="1194"/>
      <c r="Q15" s="1192"/>
      <c r="R15" s="1192"/>
      <c r="S15" s="1195"/>
      <c r="T15" s="297"/>
      <c r="U15" s="821"/>
      <c r="V15" s="821"/>
      <c r="W15" s="822"/>
      <c r="X15" s="297"/>
      <c r="Y15" s="821"/>
      <c r="Z15" s="821"/>
      <c r="AA15" s="822"/>
      <c r="AB15" s="297"/>
      <c r="AC15" s="821"/>
      <c r="AD15" s="821"/>
      <c r="AE15" s="822"/>
    </row>
    <row r="16" spans="2:162" ht="13.5" customHeight="1">
      <c r="B16" s="1964"/>
      <c r="C16" s="1975"/>
      <c r="D16" s="1976"/>
      <c r="E16" s="1976"/>
      <c r="F16" s="1977" t="s">
        <v>670</v>
      </c>
      <c r="G16" s="1978"/>
      <c r="H16" s="1979"/>
      <c r="I16" s="818">
        <v>50</v>
      </c>
      <c r="J16" s="297"/>
      <c r="K16" s="819"/>
      <c r="L16" s="1191"/>
      <c r="M16" s="1192"/>
      <c r="N16" s="1192"/>
      <c r="O16" s="1193"/>
      <c r="P16" s="1194"/>
      <c r="Q16" s="1192"/>
      <c r="R16" s="1192"/>
      <c r="S16" s="1195"/>
      <c r="T16" s="297"/>
      <c r="U16" s="821"/>
      <c r="V16" s="821"/>
      <c r="W16" s="822"/>
      <c r="X16" s="297"/>
      <c r="Y16" s="821"/>
      <c r="Z16" s="821"/>
      <c r="AA16" s="822"/>
      <c r="AB16" s="297"/>
      <c r="AC16" s="821"/>
      <c r="AD16" s="821"/>
      <c r="AE16" s="822"/>
    </row>
    <row r="17" spans="1:31" ht="13.5" customHeight="1">
      <c r="B17" s="1964"/>
      <c r="C17" s="1936" t="s">
        <v>273</v>
      </c>
      <c r="D17" s="1936"/>
      <c r="E17" s="1936"/>
      <c r="F17" s="1936"/>
      <c r="G17" s="1936"/>
      <c r="H17" s="1937"/>
      <c r="I17" s="818">
        <v>100</v>
      </c>
      <c r="J17" s="297">
        <v>26397</v>
      </c>
      <c r="K17" s="819">
        <v>26397</v>
      </c>
      <c r="L17" s="1191"/>
      <c r="M17" s="1192"/>
      <c r="N17" s="1192"/>
      <c r="O17" s="1193"/>
      <c r="P17" s="1194"/>
      <c r="Q17" s="1192"/>
      <c r="R17" s="1192"/>
      <c r="S17" s="1195"/>
      <c r="T17" s="297">
        <v>272</v>
      </c>
      <c r="U17" s="821"/>
      <c r="V17" s="821"/>
      <c r="W17" s="822"/>
      <c r="X17" s="297">
        <v>290</v>
      </c>
      <c r="Y17" s="821"/>
      <c r="Z17" s="821"/>
      <c r="AA17" s="822"/>
      <c r="AB17" s="297">
        <v>290</v>
      </c>
      <c r="AC17" s="821"/>
      <c r="AD17" s="821"/>
      <c r="AE17" s="822"/>
    </row>
    <row r="18" spans="1:31" ht="13.5" customHeight="1">
      <c r="B18" s="1964"/>
      <c r="C18" s="1936" t="s">
        <v>683</v>
      </c>
      <c r="D18" s="1936"/>
      <c r="E18" s="1936"/>
      <c r="F18" s="1936"/>
      <c r="G18" s="1936"/>
      <c r="H18" s="1937"/>
      <c r="I18" s="818">
        <v>75</v>
      </c>
      <c r="J18" s="297"/>
      <c r="K18" s="819"/>
      <c r="L18" s="1191"/>
      <c r="M18" s="1192"/>
      <c r="N18" s="1192"/>
      <c r="O18" s="1193"/>
      <c r="P18" s="1194"/>
      <c r="Q18" s="1192"/>
      <c r="R18" s="1192"/>
      <c r="S18" s="1195"/>
      <c r="T18" s="297"/>
      <c r="U18" s="821"/>
      <c r="V18" s="821"/>
      <c r="W18" s="822"/>
      <c r="X18" s="297"/>
      <c r="Y18" s="821"/>
      <c r="Z18" s="821"/>
      <c r="AA18" s="822"/>
      <c r="AB18" s="297"/>
      <c r="AC18" s="821"/>
      <c r="AD18" s="821"/>
      <c r="AE18" s="822"/>
    </row>
    <row r="19" spans="1:31" ht="13.5" customHeight="1">
      <c r="B19" s="1964"/>
      <c r="C19" s="1936" t="s">
        <v>684</v>
      </c>
      <c r="D19" s="1936"/>
      <c r="E19" s="1936"/>
      <c r="F19" s="1936"/>
      <c r="G19" s="1936"/>
      <c r="H19" s="1937"/>
      <c r="I19" s="818">
        <v>100</v>
      </c>
      <c r="J19" s="297"/>
      <c r="K19" s="819"/>
      <c r="L19" s="1191"/>
      <c r="M19" s="1192"/>
      <c r="N19" s="1192"/>
      <c r="O19" s="1193"/>
      <c r="P19" s="1194"/>
      <c r="Q19" s="1192"/>
      <c r="R19" s="1192"/>
      <c r="S19" s="1195"/>
      <c r="T19" s="297"/>
      <c r="U19" s="821"/>
      <c r="V19" s="821"/>
      <c r="W19" s="822"/>
      <c r="X19" s="297"/>
      <c r="Y19" s="821"/>
      <c r="Z19" s="821"/>
      <c r="AA19" s="822"/>
      <c r="AB19" s="297"/>
      <c r="AC19" s="821"/>
      <c r="AD19" s="821"/>
      <c r="AE19" s="822"/>
    </row>
    <row r="20" spans="1:31" ht="13.5" customHeight="1">
      <c r="B20" s="1965"/>
      <c r="C20" s="1949" t="s">
        <v>274</v>
      </c>
      <c r="D20" s="1950"/>
      <c r="E20" s="1950"/>
      <c r="F20" s="1950"/>
      <c r="G20" s="1950"/>
      <c r="H20" s="1951"/>
      <c r="I20" s="830">
        <v>50</v>
      </c>
      <c r="J20" s="318"/>
      <c r="K20" s="831"/>
      <c r="L20" s="1196"/>
      <c r="M20" s="1197"/>
      <c r="N20" s="1197"/>
      <c r="O20" s="1198"/>
      <c r="P20" s="1199"/>
      <c r="Q20" s="1197"/>
      <c r="R20" s="1197"/>
      <c r="S20" s="1200"/>
      <c r="T20" s="318"/>
      <c r="U20" s="833"/>
      <c r="V20" s="833"/>
      <c r="W20" s="834"/>
      <c r="X20" s="318"/>
      <c r="Y20" s="833"/>
      <c r="Z20" s="833"/>
      <c r="AA20" s="834"/>
      <c r="AB20" s="318"/>
      <c r="AC20" s="833"/>
      <c r="AD20" s="833"/>
      <c r="AE20" s="834"/>
    </row>
    <row r="21" spans="1:31" ht="13.5" customHeight="1">
      <c r="B21" s="1965"/>
      <c r="C21" s="1921" t="s">
        <v>699</v>
      </c>
      <c r="D21" s="1922"/>
      <c r="E21" s="1922"/>
      <c r="F21" s="1922"/>
      <c r="G21" s="1922"/>
      <c r="H21" s="1923"/>
      <c r="I21" s="830">
        <v>80</v>
      </c>
      <c r="J21" s="318"/>
      <c r="K21" s="831"/>
      <c r="L21" s="1196"/>
      <c r="M21" s="1197"/>
      <c r="N21" s="1197"/>
      <c r="O21" s="1198"/>
      <c r="P21" s="1199"/>
      <c r="Q21" s="1197"/>
      <c r="R21" s="1197"/>
      <c r="S21" s="1200"/>
      <c r="T21" s="318"/>
      <c r="U21" s="833"/>
      <c r="V21" s="833"/>
      <c r="W21" s="834"/>
      <c r="X21" s="318"/>
      <c r="Y21" s="833"/>
      <c r="Z21" s="833"/>
      <c r="AA21" s="834"/>
      <c r="AB21" s="318"/>
      <c r="AC21" s="833"/>
      <c r="AD21" s="833"/>
      <c r="AE21" s="834"/>
    </row>
    <row r="22" spans="1:31" ht="13.5" customHeight="1">
      <c r="B22" s="1965"/>
      <c r="C22" s="1921" t="s">
        <v>678</v>
      </c>
      <c r="D22" s="1922"/>
      <c r="E22" s="1922"/>
      <c r="F22" s="1922"/>
      <c r="G22" s="1922"/>
      <c r="H22" s="1923"/>
      <c r="I22" s="830">
        <v>70</v>
      </c>
      <c r="J22" s="318"/>
      <c r="K22" s="831"/>
      <c r="L22" s="1196"/>
      <c r="M22" s="1197"/>
      <c r="N22" s="1197"/>
      <c r="O22" s="1198"/>
      <c r="P22" s="1199"/>
      <c r="Q22" s="1197"/>
      <c r="R22" s="1197"/>
      <c r="S22" s="1200"/>
      <c r="T22" s="318"/>
      <c r="U22" s="833"/>
      <c r="V22" s="833"/>
      <c r="W22" s="834"/>
      <c r="X22" s="318"/>
      <c r="Y22" s="833"/>
      <c r="Z22" s="833"/>
      <c r="AA22" s="834"/>
      <c r="AB22" s="318"/>
      <c r="AC22" s="833"/>
      <c r="AD22" s="833"/>
      <c r="AE22" s="834"/>
    </row>
    <row r="23" spans="1:31" ht="13.5" customHeight="1">
      <c r="A23" s="801">
        <v>1</v>
      </c>
      <c r="B23" s="1966"/>
      <c r="C23" s="1969" t="s">
        <v>55</v>
      </c>
      <c r="D23" s="1969"/>
      <c r="E23" s="1969"/>
      <c r="F23" s="1969"/>
      <c r="G23" s="1969"/>
      <c r="H23" s="1970"/>
      <c r="I23" s="840"/>
      <c r="J23" s="841">
        <f>SUM(J8:J22)</f>
        <v>559297</v>
      </c>
      <c r="K23" s="842">
        <f>SUM(K8:K22)</f>
        <v>227897</v>
      </c>
      <c r="L23" s="1201">
        <f t="shared" ref="L23:AE23" si="0">SUM(L8:L22)</f>
        <v>0</v>
      </c>
      <c r="M23" s="1202">
        <f t="shared" si="0"/>
        <v>0</v>
      </c>
      <c r="N23" s="1202">
        <f t="shared" si="0"/>
        <v>0</v>
      </c>
      <c r="O23" s="1203">
        <f t="shared" si="0"/>
        <v>0</v>
      </c>
      <c r="P23" s="1204">
        <f t="shared" si="0"/>
        <v>0</v>
      </c>
      <c r="Q23" s="1202">
        <f t="shared" si="0"/>
        <v>0</v>
      </c>
      <c r="R23" s="1202">
        <f t="shared" si="0"/>
        <v>0</v>
      </c>
      <c r="S23" s="1205">
        <f t="shared" si="0"/>
        <v>0</v>
      </c>
      <c r="T23" s="841">
        <f t="shared" si="0"/>
        <v>2127</v>
      </c>
      <c r="U23" s="844">
        <f t="shared" si="0"/>
        <v>0</v>
      </c>
      <c r="V23" s="844">
        <f t="shared" si="0"/>
        <v>1312</v>
      </c>
      <c r="W23" s="845">
        <f t="shared" si="0"/>
        <v>0</v>
      </c>
      <c r="X23" s="841">
        <f t="shared" si="0"/>
        <v>2507</v>
      </c>
      <c r="Y23" s="844">
        <f t="shared" si="0"/>
        <v>0</v>
      </c>
      <c r="Z23" s="844">
        <f t="shared" si="0"/>
        <v>1569</v>
      </c>
      <c r="AA23" s="845">
        <f t="shared" si="0"/>
        <v>0</v>
      </c>
      <c r="AB23" s="841">
        <f t="shared" si="0"/>
        <v>4306</v>
      </c>
      <c r="AC23" s="844">
        <f t="shared" si="0"/>
        <v>0</v>
      </c>
      <c r="AD23" s="844">
        <f t="shared" si="0"/>
        <v>2918</v>
      </c>
      <c r="AE23" s="845">
        <f t="shared" si="0"/>
        <v>0</v>
      </c>
    </row>
    <row r="24" spans="1:31" s="846" customFormat="1" ht="13.5" customHeight="1">
      <c r="A24" s="846">
        <v>2</v>
      </c>
      <c r="B24" s="847"/>
      <c r="C24" s="1945" t="s">
        <v>275</v>
      </c>
      <c r="D24" s="1946"/>
      <c r="E24" s="1945" t="s">
        <v>276</v>
      </c>
      <c r="F24" s="1947"/>
      <c r="G24" s="1947"/>
      <c r="H24" s="1948"/>
      <c r="I24" s="813">
        <v>70</v>
      </c>
      <c r="J24" s="294"/>
      <c r="K24" s="814"/>
      <c r="L24" s="1186"/>
      <c r="M24" s="1187"/>
      <c r="N24" s="1187"/>
      <c r="O24" s="1188"/>
      <c r="P24" s="1189"/>
      <c r="Q24" s="1187"/>
      <c r="R24" s="1187"/>
      <c r="S24" s="1190"/>
      <c r="T24" s="294"/>
      <c r="U24" s="816"/>
      <c r="V24" s="816"/>
      <c r="W24" s="817"/>
      <c r="X24" s="294"/>
      <c r="Y24" s="816"/>
      <c r="Z24" s="816"/>
      <c r="AA24" s="817"/>
      <c r="AB24" s="294"/>
      <c r="AC24" s="816"/>
      <c r="AD24" s="816"/>
      <c r="AE24" s="817"/>
    </row>
    <row r="25" spans="1:31" ht="10.5" customHeight="1">
      <c r="B25" s="1787" t="s">
        <v>277</v>
      </c>
      <c r="C25" s="1912" t="s">
        <v>278</v>
      </c>
      <c r="D25" s="1913"/>
      <c r="E25" s="1903" t="s">
        <v>672</v>
      </c>
      <c r="F25" s="1906"/>
      <c r="G25" s="1906"/>
      <c r="H25" s="1907"/>
      <c r="I25" s="848">
        <v>30</v>
      </c>
      <c r="J25" s="310"/>
      <c r="K25" s="849"/>
      <c r="L25" s="1206"/>
      <c r="M25" s="1207"/>
      <c r="N25" s="1207"/>
      <c r="O25" s="1208"/>
      <c r="P25" s="1209"/>
      <c r="Q25" s="1207"/>
      <c r="R25" s="1207"/>
      <c r="S25" s="1210"/>
      <c r="T25" s="310"/>
      <c r="U25" s="851"/>
      <c r="V25" s="851"/>
      <c r="W25" s="852"/>
      <c r="X25" s="310"/>
      <c r="Y25" s="851"/>
      <c r="Z25" s="851"/>
      <c r="AA25" s="852"/>
      <c r="AB25" s="310"/>
      <c r="AC25" s="851"/>
      <c r="AD25" s="851"/>
      <c r="AE25" s="852"/>
    </row>
    <row r="26" spans="1:31" ht="10.5" customHeight="1">
      <c r="B26" s="1787"/>
      <c r="C26" s="1912"/>
      <c r="D26" s="1913"/>
      <c r="E26" s="1818" t="s">
        <v>673</v>
      </c>
      <c r="F26" s="1819"/>
      <c r="G26" s="1819"/>
      <c r="H26" s="1820"/>
      <c r="I26" s="848">
        <v>30</v>
      </c>
      <c r="J26" s="310"/>
      <c r="K26" s="849"/>
      <c r="L26" s="1206"/>
      <c r="M26" s="1207"/>
      <c r="N26" s="1207"/>
      <c r="O26" s="1208"/>
      <c r="P26" s="1209"/>
      <c r="Q26" s="1207"/>
      <c r="R26" s="1207"/>
      <c r="S26" s="1210"/>
      <c r="T26" s="310"/>
      <c r="U26" s="851"/>
      <c r="V26" s="851"/>
      <c r="W26" s="852"/>
      <c r="X26" s="310"/>
      <c r="Y26" s="851"/>
      <c r="Z26" s="851"/>
      <c r="AA26" s="852"/>
      <c r="AB26" s="310"/>
      <c r="AC26" s="851"/>
      <c r="AD26" s="851"/>
      <c r="AE26" s="852"/>
    </row>
    <row r="27" spans="1:31" ht="10.5" hidden="1" customHeight="1">
      <c r="B27" s="1787"/>
      <c r="C27" s="1912"/>
      <c r="D27" s="1913"/>
      <c r="E27" s="1818" t="s">
        <v>379</v>
      </c>
      <c r="F27" s="1843"/>
      <c r="G27" s="1843"/>
      <c r="H27" s="1844"/>
      <c r="I27" s="818">
        <v>30</v>
      </c>
      <c r="J27" s="297"/>
      <c r="K27" s="819"/>
      <c r="L27" s="1191"/>
      <c r="M27" s="1192"/>
      <c r="N27" s="1192"/>
      <c r="O27" s="1193"/>
      <c r="P27" s="1194"/>
      <c r="Q27" s="1192"/>
      <c r="R27" s="1192"/>
      <c r="S27" s="1195"/>
      <c r="T27" s="297"/>
      <c r="U27" s="821"/>
      <c r="V27" s="821"/>
      <c r="W27" s="822"/>
      <c r="X27" s="297"/>
      <c r="Y27" s="821"/>
      <c r="Z27" s="821"/>
      <c r="AA27" s="822"/>
      <c r="AB27" s="297"/>
      <c r="AC27" s="821"/>
      <c r="AD27" s="821"/>
      <c r="AE27" s="822"/>
    </row>
    <row r="28" spans="1:31" ht="10.5" hidden="1" customHeight="1">
      <c r="B28" s="1787"/>
      <c r="C28" s="1914"/>
      <c r="D28" s="1915"/>
      <c r="E28" s="1818" t="s">
        <v>380</v>
      </c>
      <c r="F28" s="1843"/>
      <c r="G28" s="1843"/>
      <c r="H28" s="1844"/>
      <c r="I28" s="818">
        <v>50</v>
      </c>
      <c r="J28" s="297"/>
      <c r="K28" s="819"/>
      <c r="L28" s="1191"/>
      <c r="M28" s="1192"/>
      <c r="N28" s="1192"/>
      <c r="O28" s="1193"/>
      <c r="P28" s="1194"/>
      <c r="Q28" s="1192"/>
      <c r="R28" s="1192"/>
      <c r="S28" s="1195"/>
      <c r="T28" s="297"/>
      <c r="U28" s="821"/>
      <c r="V28" s="821"/>
      <c r="W28" s="822"/>
      <c r="X28" s="297"/>
      <c r="Y28" s="821"/>
      <c r="Z28" s="821"/>
      <c r="AA28" s="822"/>
      <c r="AB28" s="297"/>
      <c r="AC28" s="821"/>
      <c r="AD28" s="821"/>
      <c r="AE28" s="822"/>
    </row>
    <row r="29" spans="1:31" ht="13.5" customHeight="1">
      <c r="A29" s="801">
        <v>2</v>
      </c>
      <c r="B29" s="1787"/>
      <c r="C29" s="1826" t="s">
        <v>279</v>
      </c>
      <c r="D29" s="1827"/>
      <c r="E29" s="1827"/>
      <c r="F29" s="1827"/>
      <c r="G29" s="1827"/>
      <c r="H29" s="1828"/>
      <c r="I29" s="818"/>
      <c r="J29" s="315">
        <f t="shared" ref="J29:AE29" si="1">SUM(J25:J28)</f>
        <v>0</v>
      </c>
      <c r="K29" s="826">
        <f t="shared" si="1"/>
        <v>0</v>
      </c>
      <c r="L29" s="1191">
        <f t="shared" si="1"/>
        <v>0</v>
      </c>
      <c r="M29" s="1192">
        <f t="shared" si="1"/>
        <v>0</v>
      </c>
      <c r="N29" s="1192">
        <f t="shared" si="1"/>
        <v>0</v>
      </c>
      <c r="O29" s="1193">
        <f t="shared" si="1"/>
        <v>0</v>
      </c>
      <c r="P29" s="1194">
        <f t="shared" si="1"/>
        <v>0</v>
      </c>
      <c r="Q29" s="1192">
        <f t="shared" si="1"/>
        <v>0</v>
      </c>
      <c r="R29" s="1192">
        <f t="shared" si="1"/>
        <v>0</v>
      </c>
      <c r="S29" s="1195">
        <f t="shared" si="1"/>
        <v>0</v>
      </c>
      <c r="T29" s="315">
        <f t="shared" si="1"/>
        <v>0</v>
      </c>
      <c r="U29" s="828">
        <f t="shared" si="1"/>
        <v>0</v>
      </c>
      <c r="V29" s="828">
        <f t="shared" si="1"/>
        <v>0</v>
      </c>
      <c r="W29" s="829">
        <f t="shared" si="1"/>
        <v>0</v>
      </c>
      <c r="X29" s="315">
        <f t="shared" si="1"/>
        <v>0</v>
      </c>
      <c r="Y29" s="828">
        <f t="shared" si="1"/>
        <v>0</v>
      </c>
      <c r="Z29" s="828">
        <f t="shared" si="1"/>
        <v>0</v>
      </c>
      <c r="AA29" s="829">
        <f t="shared" si="1"/>
        <v>0</v>
      </c>
      <c r="AB29" s="315">
        <f t="shared" si="1"/>
        <v>0</v>
      </c>
      <c r="AC29" s="828">
        <f t="shared" si="1"/>
        <v>0</v>
      </c>
      <c r="AD29" s="828">
        <f t="shared" si="1"/>
        <v>0</v>
      </c>
      <c r="AE29" s="829">
        <f t="shared" si="1"/>
        <v>0</v>
      </c>
    </row>
    <row r="30" spans="1:31" ht="13.5" customHeight="1">
      <c r="B30" s="1787"/>
      <c r="C30" s="1832" t="s">
        <v>280</v>
      </c>
      <c r="D30" s="1832"/>
      <c r="E30" s="1916" t="s">
        <v>655</v>
      </c>
      <c r="F30" s="1916"/>
      <c r="G30" s="1832" t="s">
        <v>281</v>
      </c>
      <c r="H30" s="1833"/>
      <c r="I30" s="818">
        <v>50</v>
      </c>
      <c r="J30" s="297"/>
      <c r="K30" s="819"/>
      <c r="L30" s="1191"/>
      <c r="M30" s="1192"/>
      <c r="N30" s="1192"/>
      <c r="O30" s="1193"/>
      <c r="P30" s="1194"/>
      <c r="Q30" s="1192"/>
      <c r="R30" s="1192"/>
      <c r="S30" s="1195"/>
      <c r="T30" s="297"/>
      <c r="U30" s="821"/>
      <c r="V30" s="821"/>
      <c r="W30" s="822"/>
      <c r="X30" s="297"/>
      <c r="Y30" s="821"/>
      <c r="Z30" s="821"/>
      <c r="AA30" s="822"/>
      <c r="AB30" s="297"/>
      <c r="AC30" s="821"/>
      <c r="AD30" s="821"/>
      <c r="AE30" s="822"/>
    </row>
    <row r="31" spans="1:31" ht="13.5" customHeight="1">
      <c r="B31" s="1787"/>
      <c r="C31" s="1832"/>
      <c r="D31" s="1832"/>
      <c r="E31" s="1916"/>
      <c r="F31" s="1916"/>
      <c r="G31" s="1832" t="s">
        <v>282</v>
      </c>
      <c r="H31" s="1833"/>
      <c r="I31" s="818">
        <v>50</v>
      </c>
      <c r="J31" s="297"/>
      <c r="K31" s="819"/>
      <c r="L31" s="1191"/>
      <c r="M31" s="1192"/>
      <c r="N31" s="1192"/>
      <c r="O31" s="1193"/>
      <c r="P31" s="1194"/>
      <c r="Q31" s="1192"/>
      <c r="R31" s="1192"/>
      <c r="S31" s="1195"/>
      <c r="T31" s="297"/>
      <c r="U31" s="821"/>
      <c r="V31" s="821"/>
      <c r="W31" s="822"/>
      <c r="X31" s="297"/>
      <c r="Y31" s="821"/>
      <c r="Z31" s="821"/>
      <c r="AA31" s="822"/>
      <c r="AB31" s="297"/>
      <c r="AC31" s="821"/>
      <c r="AD31" s="821"/>
      <c r="AE31" s="822"/>
    </row>
    <row r="32" spans="1:31" ht="13.5" customHeight="1">
      <c r="A32" s="801">
        <v>2</v>
      </c>
      <c r="B32" s="1787"/>
      <c r="C32" s="1826" t="s">
        <v>279</v>
      </c>
      <c r="D32" s="1827"/>
      <c r="E32" s="1827"/>
      <c r="F32" s="1827"/>
      <c r="G32" s="1827"/>
      <c r="H32" s="1828"/>
      <c r="I32" s="818"/>
      <c r="J32" s="315">
        <f t="shared" ref="J32:AE32" si="2">SUM(J30:J31)</f>
        <v>0</v>
      </c>
      <c r="K32" s="826">
        <f t="shared" si="2"/>
        <v>0</v>
      </c>
      <c r="L32" s="1191">
        <f t="shared" si="2"/>
        <v>0</v>
      </c>
      <c r="M32" s="1192">
        <f t="shared" si="2"/>
        <v>0</v>
      </c>
      <c r="N32" s="1192">
        <f t="shared" si="2"/>
        <v>0</v>
      </c>
      <c r="O32" s="1193">
        <f t="shared" si="2"/>
        <v>0</v>
      </c>
      <c r="P32" s="1194">
        <f t="shared" si="2"/>
        <v>0</v>
      </c>
      <c r="Q32" s="1192">
        <f t="shared" si="2"/>
        <v>0</v>
      </c>
      <c r="R32" s="1192">
        <f t="shared" si="2"/>
        <v>0</v>
      </c>
      <c r="S32" s="1195">
        <f t="shared" si="2"/>
        <v>0</v>
      </c>
      <c r="T32" s="315">
        <f t="shared" si="2"/>
        <v>0</v>
      </c>
      <c r="U32" s="828">
        <f t="shared" si="2"/>
        <v>0</v>
      </c>
      <c r="V32" s="828">
        <f t="shared" si="2"/>
        <v>0</v>
      </c>
      <c r="W32" s="829">
        <f t="shared" si="2"/>
        <v>0</v>
      </c>
      <c r="X32" s="315">
        <f t="shared" si="2"/>
        <v>0</v>
      </c>
      <c r="Y32" s="828">
        <f t="shared" si="2"/>
        <v>0</v>
      </c>
      <c r="Z32" s="828">
        <f t="shared" si="2"/>
        <v>0</v>
      </c>
      <c r="AA32" s="829">
        <f t="shared" si="2"/>
        <v>0</v>
      </c>
      <c r="AB32" s="315">
        <f t="shared" si="2"/>
        <v>0</v>
      </c>
      <c r="AC32" s="828">
        <f t="shared" si="2"/>
        <v>0</v>
      </c>
      <c r="AD32" s="828">
        <f t="shared" si="2"/>
        <v>0</v>
      </c>
      <c r="AE32" s="829">
        <f t="shared" si="2"/>
        <v>0</v>
      </c>
    </row>
    <row r="33" spans="1:31" ht="10.5" customHeight="1">
      <c r="B33" s="1787"/>
      <c r="C33" s="1917" t="s">
        <v>283</v>
      </c>
      <c r="D33" s="1921" t="s">
        <v>284</v>
      </c>
      <c r="E33" s="1922"/>
      <c r="F33" s="1922"/>
      <c r="G33" s="1922"/>
      <c r="H33" s="1923"/>
      <c r="I33" s="818" t="s">
        <v>649</v>
      </c>
      <c r="J33" s="297"/>
      <c r="K33" s="819"/>
      <c r="L33" s="1191"/>
      <c r="M33" s="1192"/>
      <c r="N33" s="1192"/>
      <c r="O33" s="1193"/>
      <c r="P33" s="1194"/>
      <c r="Q33" s="1192"/>
      <c r="R33" s="1192"/>
      <c r="S33" s="1195"/>
      <c r="T33" s="297"/>
      <c r="U33" s="821"/>
      <c r="V33" s="821"/>
      <c r="W33" s="822"/>
      <c r="X33" s="297"/>
      <c r="Y33" s="821"/>
      <c r="Z33" s="821"/>
      <c r="AA33" s="822"/>
      <c r="AB33" s="297"/>
      <c r="AC33" s="821"/>
      <c r="AD33" s="821"/>
      <c r="AE33" s="822"/>
    </row>
    <row r="34" spans="1:31" ht="10.5" customHeight="1">
      <c r="B34" s="1787"/>
      <c r="C34" s="1918"/>
      <c r="D34" s="1921" t="s">
        <v>285</v>
      </c>
      <c r="E34" s="1922"/>
      <c r="F34" s="1922"/>
      <c r="G34" s="1922"/>
      <c r="H34" s="1923"/>
      <c r="I34" s="818">
        <v>70</v>
      </c>
      <c r="J34" s="297"/>
      <c r="K34" s="819"/>
      <c r="L34" s="1191"/>
      <c r="M34" s="1192"/>
      <c r="N34" s="1192"/>
      <c r="O34" s="1193"/>
      <c r="P34" s="1194"/>
      <c r="Q34" s="1192"/>
      <c r="R34" s="1192"/>
      <c r="S34" s="1195"/>
      <c r="T34" s="297"/>
      <c r="U34" s="821"/>
      <c r="V34" s="821"/>
      <c r="W34" s="822"/>
      <c r="X34" s="297"/>
      <c r="Y34" s="821"/>
      <c r="Z34" s="821"/>
      <c r="AA34" s="822"/>
      <c r="AB34" s="297"/>
      <c r="AC34" s="821"/>
      <c r="AD34" s="821"/>
      <c r="AE34" s="822"/>
    </row>
    <row r="35" spans="1:31" ht="10.5" customHeight="1">
      <c r="B35" s="1787"/>
      <c r="C35" s="1919"/>
      <c r="D35" s="1924" t="s">
        <v>286</v>
      </c>
      <c r="E35" s="1925"/>
      <c r="F35" s="1925"/>
      <c r="G35" s="1925"/>
      <c r="H35" s="1926"/>
      <c r="I35" s="818">
        <v>50</v>
      </c>
      <c r="J35" s="297"/>
      <c r="K35" s="819"/>
      <c r="L35" s="1191"/>
      <c r="M35" s="1192"/>
      <c r="N35" s="1192"/>
      <c r="O35" s="1193"/>
      <c r="P35" s="1194"/>
      <c r="Q35" s="1192"/>
      <c r="R35" s="1192"/>
      <c r="S35" s="1195"/>
      <c r="T35" s="297"/>
      <c r="U35" s="821"/>
      <c r="V35" s="821"/>
      <c r="W35" s="822"/>
      <c r="X35" s="297"/>
      <c r="Y35" s="821"/>
      <c r="Z35" s="821"/>
      <c r="AA35" s="822"/>
      <c r="AB35" s="297"/>
      <c r="AC35" s="821"/>
      <c r="AD35" s="821"/>
      <c r="AE35" s="822"/>
    </row>
    <row r="36" spans="1:31" ht="10.5" customHeight="1">
      <c r="B36" s="1787"/>
      <c r="C36" s="1919"/>
      <c r="D36" s="1924" t="s">
        <v>287</v>
      </c>
      <c r="E36" s="1925"/>
      <c r="F36" s="1925"/>
      <c r="G36" s="1925"/>
      <c r="H36" s="1926"/>
      <c r="I36" s="818">
        <v>100</v>
      </c>
      <c r="J36" s="297"/>
      <c r="K36" s="819"/>
      <c r="L36" s="1191"/>
      <c r="M36" s="1192"/>
      <c r="N36" s="1192"/>
      <c r="O36" s="1193"/>
      <c r="P36" s="1194"/>
      <c r="Q36" s="1192"/>
      <c r="R36" s="1192"/>
      <c r="S36" s="1195"/>
      <c r="T36" s="297"/>
      <c r="U36" s="821"/>
      <c r="V36" s="821"/>
      <c r="W36" s="822"/>
      <c r="X36" s="297"/>
      <c r="Y36" s="821"/>
      <c r="Z36" s="821"/>
      <c r="AA36" s="822"/>
      <c r="AB36" s="297"/>
      <c r="AC36" s="821"/>
      <c r="AD36" s="821"/>
      <c r="AE36" s="822"/>
    </row>
    <row r="37" spans="1:31" ht="10.5" customHeight="1">
      <c r="B37" s="1787"/>
      <c r="C37" s="1920"/>
      <c r="D37" s="1924" t="s">
        <v>288</v>
      </c>
      <c r="E37" s="1925"/>
      <c r="F37" s="1925"/>
      <c r="G37" s="1925"/>
      <c r="H37" s="1926"/>
      <c r="I37" s="818">
        <v>50</v>
      </c>
      <c r="J37" s="297"/>
      <c r="K37" s="819"/>
      <c r="L37" s="1191"/>
      <c r="M37" s="1192"/>
      <c r="N37" s="1192"/>
      <c r="O37" s="1193"/>
      <c r="P37" s="1194"/>
      <c r="Q37" s="1192"/>
      <c r="R37" s="1192"/>
      <c r="S37" s="1195"/>
      <c r="T37" s="297"/>
      <c r="U37" s="821"/>
      <c r="V37" s="821"/>
      <c r="W37" s="822"/>
      <c r="X37" s="297"/>
      <c r="Y37" s="821"/>
      <c r="Z37" s="821"/>
      <c r="AA37" s="822"/>
      <c r="AB37" s="297"/>
      <c r="AC37" s="821"/>
      <c r="AD37" s="821"/>
      <c r="AE37" s="822"/>
    </row>
    <row r="38" spans="1:31" ht="10.5" customHeight="1">
      <c r="A38" s="801">
        <v>2</v>
      </c>
      <c r="B38" s="1787"/>
      <c r="C38" s="1826" t="s">
        <v>279</v>
      </c>
      <c r="D38" s="1827"/>
      <c r="E38" s="1827"/>
      <c r="F38" s="1827"/>
      <c r="G38" s="1827"/>
      <c r="H38" s="1828"/>
      <c r="I38" s="818"/>
      <c r="J38" s="315">
        <f t="shared" ref="J38:AE38" si="3">SUM(J33:J37)</f>
        <v>0</v>
      </c>
      <c r="K38" s="826">
        <f t="shared" si="3"/>
        <v>0</v>
      </c>
      <c r="L38" s="1191">
        <f t="shared" si="3"/>
        <v>0</v>
      </c>
      <c r="M38" s="1192">
        <f t="shared" si="3"/>
        <v>0</v>
      </c>
      <c r="N38" s="1192">
        <f t="shared" si="3"/>
        <v>0</v>
      </c>
      <c r="O38" s="1193">
        <f t="shared" si="3"/>
        <v>0</v>
      </c>
      <c r="P38" s="1194">
        <f t="shared" si="3"/>
        <v>0</v>
      </c>
      <c r="Q38" s="1192">
        <f t="shared" si="3"/>
        <v>0</v>
      </c>
      <c r="R38" s="1192">
        <f t="shared" si="3"/>
        <v>0</v>
      </c>
      <c r="S38" s="1195">
        <f t="shared" si="3"/>
        <v>0</v>
      </c>
      <c r="T38" s="315">
        <f t="shared" si="3"/>
        <v>0</v>
      </c>
      <c r="U38" s="828">
        <f t="shared" si="3"/>
        <v>0</v>
      </c>
      <c r="V38" s="828">
        <f t="shared" si="3"/>
        <v>0</v>
      </c>
      <c r="W38" s="829">
        <f t="shared" si="3"/>
        <v>0</v>
      </c>
      <c r="X38" s="315">
        <f t="shared" si="3"/>
        <v>0</v>
      </c>
      <c r="Y38" s="828">
        <f t="shared" si="3"/>
        <v>0</v>
      </c>
      <c r="Z38" s="828">
        <f t="shared" si="3"/>
        <v>0</v>
      </c>
      <c r="AA38" s="829">
        <f t="shared" si="3"/>
        <v>0</v>
      </c>
      <c r="AB38" s="315">
        <f t="shared" si="3"/>
        <v>0</v>
      </c>
      <c r="AC38" s="828">
        <f t="shared" si="3"/>
        <v>0</v>
      </c>
      <c r="AD38" s="828">
        <f t="shared" si="3"/>
        <v>0</v>
      </c>
      <c r="AE38" s="829">
        <f t="shared" si="3"/>
        <v>0</v>
      </c>
    </row>
    <row r="39" spans="1:31" ht="10.5" hidden="1" customHeight="1">
      <c r="B39" s="1787"/>
      <c r="C39" s="1930" t="s">
        <v>289</v>
      </c>
      <c r="D39" s="1933" t="s">
        <v>290</v>
      </c>
      <c r="E39" s="1934"/>
      <c r="F39" s="1934"/>
      <c r="G39" s="1934"/>
      <c r="H39" s="1935"/>
      <c r="I39" s="1101">
        <v>10</v>
      </c>
      <c r="J39" s="297"/>
      <c r="K39" s="819"/>
      <c r="L39" s="1191"/>
      <c r="M39" s="1192"/>
      <c r="N39" s="1192"/>
      <c r="O39" s="1193"/>
      <c r="P39" s="1194"/>
      <c r="Q39" s="1192"/>
      <c r="R39" s="1192"/>
      <c r="S39" s="1195"/>
      <c r="T39" s="297"/>
      <c r="U39" s="821"/>
      <c r="V39" s="821"/>
      <c r="W39" s="822"/>
      <c r="X39" s="297"/>
      <c r="Y39" s="821"/>
      <c r="Z39" s="821"/>
      <c r="AA39" s="822"/>
      <c r="AB39" s="297"/>
      <c r="AC39" s="821"/>
      <c r="AD39" s="821"/>
      <c r="AE39" s="822"/>
    </row>
    <row r="40" spans="1:31" ht="10.5" customHeight="1">
      <c r="B40" s="1787"/>
      <c r="C40" s="1931"/>
      <c r="D40" s="1933" t="s">
        <v>291</v>
      </c>
      <c r="E40" s="1934"/>
      <c r="F40" s="1934"/>
      <c r="G40" s="1934"/>
      <c r="H40" s="1935"/>
      <c r="I40" s="1101" t="s">
        <v>292</v>
      </c>
      <c r="J40" s="297"/>
      <c r="K40" s="819"/>
      <c r="L40" s="1191"/>
      <c r="M40" s="1192"/>
      <c r="N40" s="1192"/>
      <c r="O40" s="1193"/>
      <c r="P40" s="1194"/>
      <c r="Q40" s="1192"/>
      <c r="R40" s="1192"/>
      <c r="S40" s="1195"/>
      <c r="T40" s="297"/>
      <c r="U40" s="821"/>
      <c r="V40" s="821"/>
      <c r="W40" s="822"/>
      <c r="X40" s="297"/>
      <c r="Y40" s="821"/>
      <c r="Z40" s="821"/>
      <c r="AA40" s="822"/>
      <c r="AB40" s="297"/>
      <c r="AC40" s="821"/>
      <c r="AD40" s="821"/>
      <c r="AE40" s="822"/>
    </row>
    <row r="41" spans="1:31" ht="10.5" customHeight="1">
      <c r="B41" s="1787"/>
      <c r="C41" s="1931"/>
      <c r="D41" s="1933" t="s">
        <v>293</v>
      </c>
      <c r="E41" s="1934"/>
      <c r="F41" s="1934"/>
      <c r="G41" s="1934"/>
      <c r="H41" s="1935"/>
      <c r="I41" s="1101">
        <v>50</v>
      </c>
      <c r="J41" s="297"/>
      <c r="K41" s="819"/>
      <c r="L41" s="1191"/>
      <c r="M41" s="1192"/>
      <c r="N41" s="1192"/>
      <c r="O41" s="1193"/>
      <c r="P41" s="1194"/>
      <c r="Q41" s="1192"/>
      <c r="R41" s="1192"/>
      <c r="S41" s="1195"/>
      <c r="T41" s="297"/>
      <c r="U41" s="821"/>
      <c r="V41" s="821"/>
      <c r="W41" s="822"/>
      <c r="X41" s="297"/>
      <c r="Y41" s="821"/>
      <c r="Z41" s="821"/>
      <c r="AA41" s="822"/>
      <c r="AB41" s="297"/>
      <c r="AC41" s="821"/>
      <c r="AD41" s="821"/>
      <c r="AE41" s="822"/>
    </row>
    <row r="42" spans="1:31" ht="10.5" customHeight="1">
      <c r="B42" s="1787"/>
      <c r="C42" s="1932"/>
      <c r="D42" s="1903" t="s">
        <v>674</v>
      </c>
      <c r="E42" s="1906"/>
      <c r="F42" s="1906"/>
      <c r="G42" s="1906"/>
      <c r="H42" s="1907"/>
      <c r="I42" s="818">
        <v>70</v>
      </c>
      <c r="J42" s="297"/>
      <c r="K42" s="819"/>
      <c r="L42" s="1191"/>
      <c r="M42" s="1192"/>
      <c r="N42" s="1192"/>
      <c r="O42" s="1193"/>
      <c r="P42" s="1194"/>
      <c r="Q42" s="1192"/>
      <c r="R42" s="1192"/>
      <c r="S42" s="1195"/>
      <c r="T42" s="297"/>
      <c r="U42" s="821"/>
      <c r="V42" s="821"/>
      <c r="W42" s="822"/>
      <c r="X42" s="297"/>
      <c r="Y42" s="821"/>
      <c r="Z42" s="821"/>
      <c r="AA42" s="822"/>
      <c r="AB42" s="297"/>
      <c r="AC42" s="821"/>
      <c r="AD42" s="821"/>
      <c r="AE42" s="822"/>
    </row>
    <row r="43" spans="1:31" ht="13.5" customHeight="1">
      <c r="A43" s="801">
        <v>2</v>
      </c>
      <c r="B43" s="1787"/>
      <c r="C43" s="1826" t="s">
        <v>279</v>
      </c>
      <c r="D43" s="1827"/>
      <c r="E43" s="1827"/>
      <c r="F43" s="1827"/>
      <c r="G43" s="1827"/>
      <c r="H43" s="1828"/>
      <c r="I43" s="818"/>
      <c r="J43" s="315">
        <f>SUM(J39:J42)</f>
        <v>0</v>
      </c>
      <c r="K43" s="826">
        <f t="shared" ref="K43:AE43" si="4">SUM(K39:K42)</f>
        <v>0</v>
      </c>
      <c r="L43" s="1191">
        <f t="shared" si="4"/>
        <v>0</v>
      </c>
      <c r="M43" s="1192">
        <f t="shared" si="4"/>
        <v>0</v>
      </c>
      <c r="N43" s="1192">
        <f t="shared" si="4"/>
        <v>0</v>
      </c>
      <c r="O43" s="1193">
        <f t="shared" si="4"/>
        <v>0</v>
      </c>
      <c r="P43" s="1194">
        <f t="shared" si="4"/>
        <v>0</v>
      </c>
      <c r="Q43" s="1192">
        <f t="shared" si="4"/>
        <v>0</v>
      </c>
      <c r="R43" s="1192">
        <f t="shared" si="4"/>
        <v>0</v>
      </c>
      <c r="S43" s="1195">
        <f t="shared" si="4"/>
        <v>0</v>
      </c>
      <c r="T43" s="315">
        <f t="shared" si="4"/>
        <v>0</v>
      </c>
      <c r="U43" s="828">
        <f t="shared" si="4"/>
        <v>0</v>
      </c>
      <c r="V43" s="828">
        <f t="shared" si="4"/>
        <v>0</v>
      </c>
      <c r="W43" s="829">
        <f t="shared" si="4"/>
        <v>0</v>
      </c>
      <c r="X43" s="315">
        <f t="shared" si="4"/>
        <v>0</v>
      </c>
      <c r="Y43" s="828">
        <f t="shared" si="4"/>
        <v>0</v>
      </c>
      <c r="Z43" s="828">
        <f t="shared" si="4"/>
        <v>0</v>
      </c>
      <c r="AA43" s="829">
        <f t="shared" si="4"/>
        <v>0</v>
      </c>
      <c r="AB43" s="315">
        <f t="shared" si="4"/>
        <v>0</v>
      </c>
      <c r="AC43" s="828">
        <f t="shared" si="4"/>
        <v>0</v>
      </c>
      <c r="AD43" s="828">
        <f t="shared" si="4"/>
        <v>0</v>
      </c>
      <c r="AE43" s="829">
        <f t="shared" si="4"/>
        <v>0</v>
      </c>
    </row>
    <row r="44" spans="1:31" ht="10.5" customHeight="1">
      <c r="B44" s="1787"/>
      <c r="C44" s="1829" t="s">
        <v>294</v>
      </c>
      <c r="D44" s="1821" t="s">
        <v>295</v>
      </c>
      <c r="E44" s="1832" t="s">
        <v>296</v>
      </c>
      <c r="F44" s="1832"/>
      <c r="G44" s="1832"/>
      <c r="H44" s="1833"/>
      <c r="I44" s="818">
        <v>70</v>
      </c>
      <c r="J44" s="297"/>
      <c r="K44" s="819"/>
      <c r="L44" s="1191"/>
      <c r="M44" s="1192"/>
      <c r="N44" s="1192"/>
      <c r="O44" s="1193"/>
      <c r="P44" s="1194"/>
      <c r="Q44" s="1192"/>
      <c r="R44" s="1192"/>
      <c r="S44" s="1195"/>
      <c r="T44" s="297"/>
      <c r="U44" s="821"/>
      <c r="V44" s="821"/>
      <c r="W44" s="822"/>
      <c r="X44" s="297"/>
      <c r="Y44" s="821"/>
      <c r="Z44" s="821"/>
      <c r="AA44" s="822"/>
      <c r="AB44" s="297"/>
      <c r="AC44" s="821"/>
      <c r="AD44" s="821"/>
      <c r="AE44" s="822"/>
    </row>
    <row r="45" spans="1:31" ht="10.5" customHeight="1">
      <c r="B45" s="1787"/>
      <c r="C45" s="1830"/>
      <c r="D45" s="1822"/>
      <c r="E45" s="1832" t="s">
        <v>297</v>
      </c>
      <c r="F45" s="1832"/>
      <c r="G45" s="1832"/>
      <c r="H45" s="1833"/>
      <c r="I45" s="818">
        <v>20</v>
      </c>
      <c r="J45" s="297"/>
      <c r="K45" s="819"/>
      <c r="L45" s="1191"/>
      <c r="M45" s="1192"/>
      <c r="N45" s="1192"/>
      <c r="O45" s="1193"/>
      <c r="P45" s="1194"/>
      <c r="Q45" s="1192"/>
      <c r="R45" s="1192"/>
      <c r="S45" s="1195"/>
      <c r="T45" s="297"/>
      <c r="U45" s="821"/>
      <c r="V45" s="821"/>
      <c r="W45" s="822"/>
      <c r="X45" s="297"/>
      <c r="Y45" s="821"/>
      <c r="Z45" s="821"/>
      <c r="AA45" s="822"/>
      <c r="AB45" s="297"/>
      <c r="AC45" s="821"/>
      <c r="AD45" s="821"/>
      <c r="AE45" s="822"/>
    </row>
    <row r="46" spans="1:31" ht="10.5" customHeight="1">
      <c r="B46" s="1787"/>
      <c r="C46" s="1830"/>
      <c r="D46" s="1822"/>
      <c r="E46" s="1832" t="s">
        <v>298</v>
      </c>
      <c r="F46" s="1832"/>
      <c r="G46" s="1832"/>
      <c r="H46" s="1833"/>
      <c r="I46" s="818">
        <v>30</v>
      </c>
      <c r="J46" s="297"/>
      <c r="K46" s="819"/>
      <c r="L46" s="1191"/>
      <c r="M46" s="1192"/>
      <c r="N46" s="1192"/>
      <c r="O46" s="1193"/>
      <c r="P46" s="1194"/>
      <c r="Q46" s="1192"/>
      <c r="R46" s="1192"/>
      <c r="S46" s="1195"/>
      <c r="T46" s="297"/>
      <c r="U46" s="821"/>
      <c r="V46" s="821"/>
      <c r="W46" s="822"/>
      <c r="X46" s="297"/>
      <c r="Y46" s="821"/>
      <c r="Z46" s="821"/>
      <c r="AA46" s="822"/>
      <c r="AB46" s="297"/>
      <c r="AC46" s="821"/>
      <c r="AD46" s="821"/>
      <c r="AE46" s="822"/>
    </row>
    <row r="47" spans="1:31" ht="10.5" customHeight="1">
      <c r="B47" s="1787"/>
      <c r="C47" s="1830"/>
      <c r="D47" s="1822"/>
      <c r="E47" s="1832" t="s">
        <v>299</v>
      </c>
      <c r="F47" s="1832"/>
      <c r="G47" s="1832"/>
      <c r="H47" s="1833"/>
      <c r="I47" s="818">
        <v>30</v>
      </c>
      <c r="J47" s="297"/>
      <c r="K47" s="819"/>
      <c r="L47" s="1191"/>
      <c r="M47" s="1192"/>
      <c r="N47" s="1192"/>
      <c r="O47" s="1193"/>
      <c r="P47" s="1194"/>
      <c r="Q47" s="1192"/>
      <c r="R47" s="1192"/>
      <c r="S47" s="1195"/>
      <c r="T47" s="297"/>
      <c r="U47" s="821"/>
      <c r="V47" s="821"/>
      <c r="W47" s="822"/>
      <c r="X47" s="297"/>
      <c r="Y47" s="821"/>
      <c r="Z47" s="821"/>
      <c r="AA47" s="822"/>
      <c r="AB47" s="297"/>
      <c r="AC47" s="821"/>
      <c r="AD47" s="821"/>
      <c r="AE47" s="822"/>
    </row>
    <row r="48" spans="1:31" ht="10.5" customHeight="1">
      <c r="B48" s="1787"/>
      <c r="C48" s="1830"/>
      <c r="D48" s="1822"/>
      <c r="E48" s="1818" t="s">
        <v>381</v>
      </c>
      <c r="F48" s="1824"/>
      <c r="G48" s="1824"/>
      <c r="H48" s="1825"/>
      <c r="I48" s="1101">
        <v>70</v>
      </c>
      <c r="J48" s="297"/>
      <c r="K48" s="819"/>
      <c r="L48" s="1191"/>
      <c r="M48" s="1192"/>
      <c r="N48" s="1192"/>
      <c r="O48" s="1193"/>
      <c r="P48" s="1194"/>
      <c r="Q48" s="1192"/>
      <c r="R48" s="1192"/>
      <c r="S48" s="1195"/>
      <c r="T48" s="297"/>
      <c r="U48" s="821"/>
      <c r="V48" s="821"/>
      <c r="W48" s="822"/>
      <c r="X48" s="297"/>
      <c r="Y48" s="821"/>
      <c r="Z48" s="821"/>
      <c r="AA48" s="822"/>
      <c r="AB48" s="297"/>
      <c r="AC48" s="821"/>
      <c r="AD48" s="821"/>
      <c r="AE48" s="822"/>
    </row>
    <row r="49" spans="1:31" ht="10.5" customHeight="1">
      <c r="B49" s="1787"/>
      <c r="C49" s="1830"/>
      <c r="D49" s="1823"/>
      <c r="E49" s="1818" t="s">
        <v>382</v>
      </c>
      <c r="F49" s="1824"/>
      <c r="G49" s="1824"/>
      <c r="H49" s="1825"/>
      <c r="I49" s="1101">
        <v>50</v>
      </c>
      <c r="J49" s="297"/>
      <c r="K49" s="819"/>
      <c r="L49" s="1191"/>
      <c r="M49" s="1192"/>
      <c r="N49" s="1192"/>
      <c r="O49" s="1193"/>
      <c r="P49" s="1194"/>
      <c r="Q49" s="1192"/>
      <c r="R49" s="1192"/>
      <c r="S49" s="1195"/>
      <c r="T49" s="297"/>
      <c r="U49" s="821"/>
      <c r="V49" s="821"/>
      <c r="W49" s="822"/>
      <c r="X49" s="297"/>
      <c r="Y49" s="821"/>
      <c r="Z49" s="821"/>
      <c r="AA49" s="822"/>
      <c r="AB49" s="297"/>
      <c r="AC49" s="821"/>
      <c r="AD49" s="821"/>
      <c r="AE49" s="822"/>
    </row>
    <row r="50" spans="1:31" ht="10.5" hidden="1" customHeight="1">
      <c r="B50" s="1787"/>
      <c r="C50" s="1831"/>
      <c r="D50" s="1826"/>
      <c r="E50" s="1827"/>
      <c r="F50" s="1827"/>
      <c r="G50" s="1827"/>
      <c r="H50" s="1828"/>
      <c r="I50" s="818"/>
      <c r="J50" s="297"/>
      <c r="K50" s="819"/>
      <c r="L50" s="1191"/>
      <c r="M50" s="1192"/>
      <c r="N50" s="1192"/>
      <c r="O50" s="1193"/>
      <c r="P50" s="1194"/>
      <c r="Q50" s="1192"/>
      <c r="R50" s="1192"/>
      <c r="S50" s="1195"/>
      <c r="T50" s="297"/>
      <c r="U50" s="821"/>
      <c r="V50" s="821"/>
      <c r="W50" s="822"/>
      <c r="X50" s="297"/>
      <c r="Y50" s="821"/>
      <c r="Z50" s="821"/>
      <c r="AA50" s="822"/>
      <c r="AB50" s="297"/>
      <c r="AC50" s="821"/>
      <c r="AD50" s="821"/>
      <c r="AE50" s="822"/>
    </row>
    <row r="51" spans="1:31" ht="10.5" customHeight="1">
      <c r="A51" s="801">
        <v>2</v>
      </c>
      <c r="B51" s="1787"/>
      <c r="C51" s="1826" t="s">
        <v>279</v>
      </c>
      <c r="D51" s="1827"/>
      <c r="E51" s="1827"/>
      <c r="F51" s="1827"/>
      <c r="G51" s="1827"/>
      <c r="H51" s="1828"/>
      <c r="I51" s="818"/>
      <c r="J51" s="315">
        <f>SUM(J44:J50)</f>
        <v>0</v>
      </c>
      <c r="K51" s="826">
        <f t="shared" ref="K51:AE51" si="5">SUM(K44:K50)</f>
        <v>0</v>
      </c>
      <c r="L51" s="1191">
        <f t="shared" si="5"/>
        <v>0</v>
      </c>
      <c r="M51" s="1192">
        <f t="shared" si="5"/>
        <v>0</v>
      </c>
      <c r="N51" s="1192">
        <f t="shared" si="5"/>
        <v>0</v>
      </c>
      <c r="O51" s="1193">
        <f t="shared" si="5"/>
        <v>0</v>
      </c>
      <c r="P51" s="1194">
        <f t="shared" si="5"/>
        <v>0</v>
      </c>
      <c r="Q51" s="1192">
        <f t="shared" si="5"/>
        <v>0</v>
      </c>
      <c r="R51" s="1192">
        <f t="shared" si="5"/>
        <v>0</v>
      </c>
      <c r="S51" s="1195">
        <f t="shared" si="5"/>
        <v>0</v>
      </c>
      <c r="T51" s="315">
        <f t="shared" si="5"/>
        <v>0</v>
      </c>
      <c r="U51" s="828">
        <f t="shared" si="5"/>
        <v>0</v>
      </c>
      <c r="V51" s="828">
        <f t="shared" si="5"/>
        <v>0</v>
      </c>
      <c r="W51" s="829">
        <f t="shared" si="5"/>
        <v>0</v>
      </c>
      <c r="X51" s="315">
        <f t="shared" si="5"/>
        <v>0</v>
      </c>
      <c r="Y51" s="828">
        <f t="shared" si="5"/>
        <v>0</v>
      </c>
      <c r="Z51" s="828">
        <f t="shared" si="5"/>
        <v>0</v>
      </c>
      <c r="AA51" s="829">
        <f t="shared" si="5"/>
        <v>0</v>
      </c>
      <c r="AB51" s="315">
        <f t="shared" si="5"/>
        <v>0</v>
      </c>
      <c r="AC51" s="828">
        <f t="shared" si="5"/>
        <v>0</v>
      </c>
      <c r="AD51" s="828">
        <f t="shared" si="5"/>
        <v>0</v>
      </c>
      <c r="AE51" s="829">
        <f t="shared" si="5"/>
        <v>0</v>
      </c>
    </row>
    <row r="52" spans="1:31" ht="10.5" customHeight="1">
      <c r="B52" s="1787"/>
      <c r="C52" s="1829" t="s">
        <v>300</v>
      </c>
      <c r="D52" s="1821" t="s">
        <v>295</v>
      </c>
      <c r="E52" s="1832" t="s">
        <v>296</v>
      </c>
      <c r="F52" s="1832"/>
      <c r="G52" s="1832"/>
      <c r="H52" s="1833"/>
      <c r="I52" s="818">
        <v>70</v>
      </c>
      <c r="J52" s="297"/>
      <c r="K52" s="819"/>
      <c r="L52" s="1191"/>
      <c r="M52" s="1192"/>
      <c r="N52" s="1192"/>
      <c r="O52" s="1193"/>
      <c r="P52" s="1194"/>
      <c r="Q52" s="1192"/>
      <c r="R52" s="1192"/>
      <c r="S52" s="1195"/>
      <c r="T52" s="297"/>
      <c r="U52" s="821"/>
      <c r="V52" s="821"/>
      <c r="W52" s="822"/>
      <c r="X52" s="297"/>
      <c r="Y52" s="821"/>
      <c r="Z52" s="821"/>
      <c r="AA52" s="822"/>
      <c r="AB52" s="297"/>
      <c r="AC52" s="821"/>
      <c r="AD52" s="821"/>
      <c r="AE52" s="822"/>
    </row>
    <row r="53" spans="1:31" ht="10.5" customHeight="1">
      <c r="B53" s="1787"/>
      <c r="C53" s="1830"/>
      <c r="D53" s="1822"/>
      <c r="E53" s="1832" t="s">
        <v>297</v>
      </c>
      <c r="F53" s="1832"/>
      <c r="G53" s="1832"/>
      <c r="H53" s="1833"/>
      <c r="I53" s="818">
        <v>20</v>
      </c>
      <c r="J53" s="297"/>
      <c r="K53" s="819"/>
      <c r="L53" s="1191"/>
      <c r="M53" s="1192"/>
      <c r="N53" s="1192"/>
      <c r="O53" s="1193"/>
      <c r="P53" s="1194"/>
      <c r="Q53" s="1192"/>
      <c r="R53" s="1192"/>
      <c r="S53" s="1195"/>
      <c r="T53" s="297"/>
      <c r="U53" s="821"/>
      <c r="V53" s="821"/>
      <c r="W53" s="822"/>
      <c r="X53" s="297"/>
      <c r="Y53" s="821"/>
      <c r="Z53" s="821"/>
      <c r="AA53" s="822"/>
      <c r="AB53" s="297"/>
      <c r="AC53" s="821"/>
      <c r="AD53" s="821"/>
      <c r="AE53" s="822"/>
    </row>
    <row r="54" spans="1:31" ht="10.5" customHeight="1">
      <c r="B54" s="1787"/>
      <c r="C54" s="1830"/>
      <c r="D54" s="1822"/>
      <c r="E54" s="1832" t="s">
        <v>298</v>
      </c>
      <c r="F54" s="1832"/>
      <c r="G54" s="1832"/>
      <c r="H54" s="1833"/>
      <c r="I54" s="818">
        <v>30</v>
      </c>
      <c r="J54" s="297"/>
      <c r="K54" s="819"/>
      <c r="L54" s="1191"/>
      <c r="M54" s="1192"/>
      <c r="N54" s="1192"/>
      <c r="O54" s="1193"/>
      <c r="P54" s="1194"/>
      <c r="Q54" s="1192"/>
      <c r="R54" s="1192"/>
      <c r="S54" s="1195"/>
      <c r="T54" s="297"/>
      <c r="U54" s="821"/>
      <c r="V54" s="821"/>
      <c r="W54" s="822"/>
      <c r="X54" s="297"/>
      <c r="Y54" s="821"/>
      <c r="Z54" s="821"/>
      <c r="AA54" s="822"/>
      <c r="AB54" s="297"/>
      <c r="AC54" s="821"/>
      <c r="AD54" s="821"/>
      <c r="AE54" s="822"/>
    </row>
    <row r="55" spans="1:31" ht="10.5" customHeight="1">
      <c r="B55" s="1787"/>
      <c r="C55" s="1830"/>
      <c r="D55" s="1822"/>
      <c r="E55" s="1832" t="s">
        <v>299</v>
      </c>
      <c r="F55" s="1832"/>
      <c r="G55" s="1832"/>
      <c r="H55" s="1833"/>
      <c r="I55" s="818">
        <v>30</v>
      </c>
      <c r="J55" s="297"/>
      <c r="K55" s="819"/>
      <c r="L55" s="1191"/>
      <c r="M55" s="1192"/>
      <c r="N55" s="1192"/>
      <c r="O55" s="1193"/>
      <c r="P55" s="1194"/>
      <c r="Q55" s="1192"/>
      <c r="R55" s="1192"/>
      <c r="S55" s="1195"/>
      <c r="T55" s="297"/>
      <c r="U55" s="821"/>
      <c r="V55" s="821"/>
      <c r="W55" s="822"/>
      <c r="X55" s="297"/>
      <c r="Y55" s="821"/>
      <c r="Z55" s="821"/>
      <c r="AA55" s="822"/>
      <c r="AB55" s="297"/>
      <c r="AC55" s="821"/>
      <c r="AD55" s="821"/>
      <c r="AE55" s="822"/>
    </row>
    <row r="56" spans="1:31" ht="10.5" customHeight="1">
      <c r="B56" s="1787"/>
      <c r="C56" s="1830"/>
      <c r="D56" s="1822"/>
      <c r="E56" s="1818" t="s">
        <v>381</v>
      </c>
      <c r="F56" s="1824"/>
      <c r="G56" s="1824"/>
      <c r="H56" s="1825"/>
      <c r="I56" s="1101">
        <v>70</v>
      </c>
      <c r="J56" s="318"/>
      <c r="K56" s="831"/>
      <c r="L56" s="1196"/>
      <c r="M56" s="1197"/>
      <c r="N56" s="1197"/>
      <c r="O56" s="1198"/>
      <c r="P56" s="1199"/>
      <c r="Q56" s="1197"/>
      <c r="R56" s="1197"/>
      <c r="S56" s="1200"/>
      <c r="T56" s="318"/>
      <c r="U56" s="833"/>
      <c r="V56" s="833"/>
      <c r="W56" s="834"/>
      <c r="X56" s="318"/>
      <c r="Y56" s="833"/>
      <c r="Z56" s="833"/>
      <c r="AA56" s="834"/>
      <c r="AB56" s="318"/>
      <c r="AC56" s="833"/>
      <c r="AD56" s="833"/>
      <c r="AE56" s="834"/>
    </row>
    <row r="57" spans="1:31" ht="10.5" customHeight="1">
      <c r="B57" s="1787"/>
      <c r="C57" s="1830"/>
      <c r="D57" s="1823"/>
      <c r="E57" s="1818" t="s">
        <v>382</v>
      </c>
      <c r="F57" s="1824"/>
      <c r="G57" s="1824"/>
      <c r="H57" s="1825"/>
      <c r="I57" s="1101">
        <v>50</v>
      </c>
      <c r="J57" s="318"/>
      <c r="K57" s="831"/>
      <c r="L57" s="1196"/>
      <c r="M57" s="1197"/>
      <c r="N57" s="1197"/>
      <c r="O57" s="1198"/>
      <c r="P57" s="1199"/>
      <c r="Q57" s="1197"/>
      <c r="R57" s="1197"/>
      <c r="S57" s="1200"/>
      <c r="T57" s="318"/>
      <c r="U57" s="833"/>
      <c r="V57" s="833"/>
      <c r="W57" s="834"/>
      <c r="X57" s="318"/>
      <c r="Y57" s="833"/>
      <c r="Z57" s="833"/>
      <c r="AA57" s="834"/>
      <c r="AB57" s="318"/>
      <c r="AC57" s="833"/>
      <c r="AD57" s="833"/>
      <c r="AE57" s="834"/>
    </row>
    <row r="58" spans="1:31" ht="10.5" hidden="1" customHeight="1">
      <c r="B58" s="1787"/>
      <c r="C58" s="1831"/>
      <c r="D58" s="1826"/>
      <c r="E58" s="1827"/>
      <c r="F58" s="1827"/>
      <c r="G58" s="1827"/>
      <c r="H58" s="1828"/>
      <c r="I58" s="830"/>
      <c r="J58" s="318"/>
      <c r="K58" s="831"/>
      <c r="L58" s="1196"/>
      <c r="M58" s="1197"/>
      <c r="N58" s="1197"/>
      <c r="O58" s="1198"/>
      <c r="P58" s="1199"/>
      <c r="Q58" s="1197"/>
      <c r="R58" s="1197"/>
      <c r="S58" s="1200"/>
      <c r="T58" s="318"/>
      <c r="U58" s="833"/>
      <c r="V58" s="833"/>
      <c r="W58" s="834"/>
      <c r="X58" s="318"/>
      <c r="Y58" s="833"/>
      <c r="Z58" s="833"/>
      <c r="AA58" s="834"/>
      <c r="AB58" s="318"/>
      <c r="AC58" s="833"/>
      <c r="AD58" s="833"/>
      <c r="AE58" s="834"/>
    </row>
    <row r="59" spans="1:31" ht="10.5" customHeight="1">
      <c r="A59" s="801">
        <v>2</v>
      </c>
      <c r="B59" s="1788"/>
      <c r="C59" s="1927" t="s">
        <v>279</v>
      </c>
      <c r="D59" s="1928"/>
      <c r="E59" s="1928"/>
      <c r="F59" s="1928"/>
      <c r="G59" s="1928"/>
      <c r="H59" s="1929"/>
      <c r="I59" s="853"/>
      <c r="J59" s="841">
        <f>SUM(J52:J58)</f>
        <v>0</v>
      </c>
      <c r="K59" s="842">
        <f t="shared" ref="K59:AE59" si="6">SUM(K52:K58)</f>
        <v>0</v>
      </c>
      <c r="L59" s="1201">
        <f t="shared" si="6"/>
        <v>0</v>
      </c>
      <c r="M59" s="1202">
        <f t="shared" si="6"/>
        <v>0</v>
      </c>
      <c r="N59" s="1202">
        <f t="shared" si="6"/>
        <v>0</v>
      </c>
      <c r="O59" s="1203">
        <f t="shared" si="6"/>
        <v>0</v>
      </c>
      <c r="P59" s="1204">
        <f t="shared" si="6"/>
        <v>0</v>
      </c>
      <c r="Q59" s="1202">
        <f t="shared" si="6"/>
        <v>0</v>
      </c>
      <c r="R59" s="1202">
        <f t="shared" si="6"/>
        <v>0</v>
      </c>
      <c r="S59" s="1205">
        <f t="shared" si="6"/>
        <v>0</v>
      </c>
      <c r="T59" s="841">
        <f t="shared" si="6"/>
        <v>0</v>
      </c>
      <c r="U59" s="844">
        <f t="shared" si="6"/>
        <v>0</v>
      </c>
      <c r="V59" s="844">
        <f t="shared" si="6"/>
        <v>0</v>
      </c>
      <c r="W59" s="845">
        <f t="shared" si="6"/>
        <v>0</v>
      </c>
      <c r="X59" s="841">
        <f t="shared" si="6"/>
        <v>0</v>
      </c>
      <c r="Y59" s="844">
        <f t="shared" si="6"/>
        <v>0</v>
      </c>
      <c r="Z59" s="844">
        <f t="shared" si="6"/>
        <v>0</v>
      </c>
      <c r="AA59" s="845">
        <f t="shared" si="6"/>
        <v>0</v>
      </c>
      <c r="AB59" s="841">
        <f t="shared" si="6"/>
        <v>0</v>
      </c>
      <c r="AC59" s="844">
        <f t="shared" si="6"/>
        <v>0</v>
      </c>
      <c r="AD59" s="844">
        <f t="shared" si="6"/>
        <v>0</v>
      </c>
      <c r="AE59" s="845">
        <f t="shared" si="6"/>
        <v>0</v>
      </c>
    </row>
    <row r="60" spans="1:31" ht="14.45" hidden="1" customHeight="1">
      <c r="A60" s="801">
        <v>2</v>
      </c>
      <c r="B60" s="854"/>
      <c r="C60" s="1908" t="s">
        <v>301</v>
      </c>
      <c r="D60" s="1908"/>
      <c r="E60" s="1909" t="s">
        <v>302</v>
      </c>
      <c r="F60" s="1910"/>
      <c r="G60" s="1910"/>
      <c r="H60" s="1911"/>
      <c r="I60" s="855">
        <v>40</v>
      </c>
      <c r="J60" s="856"/>
      <c r="K60" s="857"/>
      <c r="L60" s="1211"/>
      <c r="M60" s="1212"/>
      <c r="N60" s="1212"/>
      <c r="O60" s="1213"/>
      <c r="P60" s="1214"/>
      <c r="Q60" s="1212"/>
      <c r="R60" s="1212"/>
      <c r="S60" s="1215"/>
      <c r="T60" s="856"/>
      <c r="U60" s="859"/>
      <c r="V60" s="859"/>
      <c r="W60" s="860"/>
      <c r="X60" s="856"/>
      <c r="Y60" s="859"/>
      <c r="Z60" s="859"/>
      <c r="AA60" s="860"/>
      <c r="AB60" s="856"/>
      <c r="AC60" s="859"/>
      <c r="AD60" s="859"/>
      <c r="AE60" s="860"/>
    </row>
    <row r="61" spans="1:31" ht="14.45" customHeight="1">
      <c r="A61" s="801">
        <v>2</v>
      </c>
      <c r="B61" s="770"/>
      <c r="C61" s="1882" t="s">
        <v>303</v>
      </c>
      <c r="D61" s="1883"/>
      <c r="E61" s="1883"/>
      <c r="F61" s="1884" t="s">
        <v>654</v>
      </c>
      <c r="G61" s="1883"/>
      <c r="H61" s="1885"/>
      <c r="I61" s="855">
        <v>70</v>
      </c>
      <c r="J61" s="856"/>
      <c r="K61" s="857"/>
      <c r="L61" s="1211"/>
      <c r="M61" s="1212"/>
      <c r="N61" s="1212"/>
      <c r="O61" s="1213"/>
      <c r="P61" s="1214"/>
      <c r="Q61" s="1212"/>
      <c r="R61" s="1212"/>
      <c r="S61" s="1215"/>
      <c r="T61" s="856"/>
      <c r="U61" s="859"/>
      <c r="V61" s="859"/>
      <c r="W61" s="860"/>
      <c r="X61" s="856"/>
      <c r="Y61" s="859"/>
      <c r="Z61" s="859"/>
      <c r="AA61" s="860"/>
      <c r="AB61" s="856"/>
      <c r="AC61" s="859"/>
      <c r="AD61" s="859"/>
      <c r="AE61" s="860"/>
    </row>
    <row r="62" spans="1:31" ht="14.45" customHeight="1">
      <c r="A62" s="801">
        <v>2</v>
      </c>
      <c r="B62" s="770"/>
      <c r="C62" s="1892" t="s">
        <v>304</v>
      </c>
      <c r="D62" s="1893"/>
      <c r="E62" s="1894"/>
      <c r="F62" s="1895" t="s">
        <v>654</v>
      </c>
      <c r="G62" s="1896"/>
      <c r="H62" s="1897"/>
      <c r="I62" s="861">
        <v>70</v>
      </c>
      <c r="J62" s="862"/>
      <c r="K62" s="863"/>
      <c r="L62" s="1216"/>
      <c r="M62" s="1217"/>
      <c r="N62" s="1217"/>
      <c r="O62" s="1218"/>
      <c r="P62" s="1219"/>
      <c r="Q62" s="1217"/>
      <c r="R62" s="1217"/>
      <c r="S62" s="1220"/>
      <c r="T62" s="862"/>
      <c r="U62" s="865"/>
      <c r="V62" s="865"/>
      <c r="W62" s="866"/>
      <c r="X62" s="862"/>
      <c r="Y62" s="865"/>
      <c r="Z62" s="865"/>
      <c r="AA62" s="866"/>
      <c r="AB62" s="862"/>
      <c r="AC62" s="865"/>
      <c r="AD62" s="865"/>
      <c r="AE62" s="866"/>
    </row>
    <row r="63" spans="1:31" ht="21" customHeight="1">
      <c r="B63" s="1874" t="s">
        <v>277</v>
      </c>
      <c r="C63" s="1876" t="s">
        <v>305</v>
      </c>
      <c r="D63" s="1877"/>
      <c r="E63" s="1886" t="s">
        <v>679</v>
      </c>
      <c r="F63" s="1887"/>
      <c r="G63" s="1887"/>
      <c r="H63" s="1888"/>
      <c r="I63" s="1102">
        <v>50</v>
      </c>
      <c r="J63" s="294"/>
      <c r="K63" s="814"/>
      <c r="L63" s="1186"/>
      <c r="M63" s="1187"/>
      <c r="N63" s="1187"/>
      <c r="O63" s="1188"/>
      <c r="P63" s="1189"/>
      <c r="Q63" s="1187"/>
      <c r="R63" s="1187"/>
      <c r="S63" s="1190"/>
      <c r="T63" s="294"/>
      <c r="U63" s="816"/>
      <c r="V63" s="816"/>
      <c r="W63" s="817"/>
      <c r="X63" s="294"/>
      <c r="Y63" s="816"/>
      <c r="Z63" s="816"/>
      <c r="AA63" s="817"/>
      <c r="AB63" s="294"/>
      <c r="AC63" s="816"/>
      <c r="AD63" s="816"/>
      <c r="AE63" s="817"/>
    </row>
    <row r="64" spans="1:31" ht="21" customHeight="1">
      <c r="B64" s="1874"/>
      <c r="C64" s="1841"/>
      <c r="D64" s="1878"/>
      <c r="E64" s="1889" t="s">
        <v>675</v>
      </c>
      <c r="F64" s="1890"/>
      <c r="G64" s="1890"/>
      <c r="H64" s="1891"/>
      <c r="I64" s="1103">
        <v>30</v>
      </c>
      <c r="J64" s="310"/>
      <c r="K64" s="849"/>
      <c r="L64" s="1206"/>
      <c r="M64" s="1207"/>
      <c r="N64" s="1207"/>
      <c r="O64" s="1208"/>
      <c r="P64" s="1209"/>
      <c r="Q64" s="1207"/>
      <c r="R64" s="1207"/>
      <c r="S64" s="1210"/>
      <c r="T64" s="310"/>
      <c r="U64" s="851"/>
      <c r="V64" s="851"/>
      <c r="W64" s="852"/>
      <c r="X64" s="310"/>
      <c r="Y64" s="851"/>
      <c r="Z64" s="851"/>
      <c r="AA64" s="852"/>
      <c r="AB64" s="310"/>
      <c r="AC64" s="851"/>
      <c r="AD64" s="851"/>
      <c r="AE64" s="852"/>
    </row>
    <row r="65" spans="1:31" ht="14.45" customHeight="1">
      <c r="A65" s="801">
        <v>2</v>
      </c>
      <c r="B65" s="1874"/>
      <c r="C65" s="1834" t="s">
        <v>279</v>
      </c>
      <c r="D65" s="1835"/>
      <c r="E65" s="1835"/>
      <c r="F65" s="1835"/>
      <c r="G65" s="1835"/>
      <c r="H65" s="1836"/>
      <c r="I65" s="1103"/>
      <c r="J65" s="867">
        <f>SUM(J63:J64)</f>
        <v>0</v>
      </c>
      <c r="K65" s="868">
        <f t="shared" ref="K65:AE65" si="7">SUM(K63:K64)</f>
        <v>0</v>
      </c>
      <c r="L65" s="1206">
        <f t="shared" si="7"/>
        <v>0</v>
      </c>
      <c r="M65" s="1207">
        <f t="shared" si="7"/>
        <v>0</v>
      </c>
      <c r="N65" s="1207">
        <f t="shared" si="7"/>
        <v>0</v>
      </c>
      <c r="O65" s="1208">
        <f t="shared" si="7"/>
        <v>0</v>
      </c>
      <c r="P65" s="1209">
        <f t="shared" si="7"/>
        <v>0</v>
      </c>
      <c r="Q65" s="1207">
        <f t="shared" si="7"/>
        <v>0</v>
      </c>
      <c r="R65" s="1207">
        <f t="shared" si="7"/>
        <v>0</v>
      </c>
      <c r="S65" s="1210">
        <f t="shared" si="7"/>
        <v>0</v>
      </c>
      <c r="T65" s="867">
        <f t="shared" si="7"/>
        <v>0</v>
      </c>
      <c r="U65" s="870">
        <f t="shared" si="7"/>
        <v>0</v>
      </c>
      <c r="V65" s="870">
        <f t="shared" si="7"/>
        <v>0</v>
      </c>
      <c r="W65" s="871">
        <f t="shared" si="7"/>
        <v>0</v>
      </c>
      <c r="X65" s="867">
        <f t="shared" si="7"/>
        <v>0</v>
      </c>
      <c r="Y65" s="870">
        <f t="shared" si="7"/>
        <v>0</v>
      </c>
      <c r="Z65" s="870">
        <f t="shared" si="7"/>
        <v>0</v>
      </c>
      <c r="AA65" s="871">
        <f t="shared" si="7"/>
        <v>0</v>
      </c>
      <c r="AB65" s="867">
        <f t="shared" si="7"/>
        <v>0</v>
      </c>
      <c r="AC65" s="870">
        <f t="shared" si="7"/>
        <v>0</v>
      </c>
      <c r="AD65" s="870">
        <f t="shared" si="7"/>
        <v>0</v>
      </c>
      <c r="AE65" s="871">
        <f t="shared" si="7"/>
        <v>0</v>
      </c>
    </row>
    <row r="66" spans="1:31" ht="14.45" hidden="1" customHeight="1">
      <c r="B66" s="1874"/>
      <c r="C66" s="1898" t="s">
        <v>306</v>
      </c>
      <c r="D66" s="1901" t="s">
        <v>272</v>
      </c>
      <c r="E66" s="1902"/>
      <c r="F66" s="1903" t="s">
        <v>307</v>
      </c>
      <c r="G66" s="1904"/>
      <c r="H66" s="1905"/>
      <c r="I66" s="1103">
        <v>50</v>
      </c>
      <c r="J66" s="310"/>
      <c r="K66" s="849"/>
      <c r="L66" s="1206"/>
      <c r="M66" s="1207"/>
      <c r="N66" s="1207"/>
      <c r="O66" s="1208"/>
      <c r="P66" s="1209"/>
      <c r="Q66" s="1207"/>
      <c r="R66" s="1207"/>
      <c r="S66" s="1210"/>
      <c r="T66" s="310"/>
      <c r="U66" s="851"/>
      <c r="V66" s="851"/>
      <c r="W66" s="852"/>
      <c r="X66" s="310"/>
      <c r="Y66" s="851"/>
      <c r="Z66" s="851"/>
      <c r="AA66" s="852"/>
      <c r="AB66" s="310"/>
      <c r="AC66" s="851"/>
      <c r="AD66" s="851"/>
      <c r="AE66" s="852"/>
    </row>
    <row r="67" spans="1:31" ht="14.45" hidden="1" customHeight="1">
      <c r="B67" s="1874"/>
      <c r="C67" s="1899"/>
      <c r="D67" s="1839" t="s">
        <v>383</v>
      </c>
      <c r="E67" s="1840"/>
      <c r="F67" s="1818" t="s">
        <v>384</v>
      </c>
      <c r="G67" s="1843"/>
      <c r="H67" s="1844"/>
      <c r="I67" s="1101">
        <v>30</v>
      </c>
      <c r="J67" s="297"/>
      <c r="K67" s="819"/>
      <c r="L67" s="1191"/>
      <c r="M67" s="1192"/>
      <c r="N67" s="1192"/>
      <c r="O67" s="1193"/>
      <c r="P67" s="1194"/>
      <c r="Q67" s="1192"/>
      <c r="R67" s="1192"/>
      <c r="S67" s="1195"/>
      <c r="T67" s="297"/>
      <c r="U67" s="821"/>
      <c r="V67" s="821"/>
      <c r="W67" s="822"/>
      <c r="X67" s="297"/>
      <c r="Y67" s="821"/>
      <c r="Z67" s="821"/>
      <c r="AA67" s="822"/>
      <c r="AB67" s="297"/>
      <c r="AC67" s="821"/>
      <c r="AD67" s="821"/>
      <c r="AE67" s="822"/>
    </row>
    <row r="68" spans="1:31" ht="14.45" hidden="1" customHeight="1">
      <c r="B68" s="1874"/>
      <c r="C68" s="1900"/>
      <c r="D68" s="1841"/>
      <c r="E68" s="1842"/>
      <c r="F68" s="1818" t="s">
        <v>385</v>
      </c>
      <c r="G68" s="1843"/>
      <c r="H68" s="1844"/>
      <c r="I68" s="1101">
        <v>50</v>
      </c>
      <c r="J68" s="297"/>
      <c r="K68" s="819"/>
      <c r="L68" s="1191"/>
      <c r="M68" s="1192"/>
      <c r="N68" s="1192"/>
      <c r="O68" s="1193"/>
      <c r="P68" s="1194"/>
      <c r="Q68" s="1192"/>
      <c r="R68" s="1192"/>
      <c r="S68" s="1195"/>
      <c r="T68" s="297"/>
      <c r="U68" s="821"/>
      <c r="V68" s="821"/>
      <c r="W68" s="822"/>
      <c r="X68" s="297"/>
      <c r="Y68" s="821"/>
      <c r="Z68" s="821"/>
      <c r="AA68" s="822"/>
      <c r="AB68" s="297"/>
      <c r="AC68" s="821"/>
      <c r="AD68" s="821"/>
      <c r="AE68" s="822"/>
    </row>
    <row r="69" spans="1:31" ht="14.45" hidden="1" customHeight="1">
      <c r="A69" s="801">
        <v>2</v>
      </c>
      <c r="B69" s="1874"/>
      <c r="C69" s="1834" t="s">
        <v>279</v>
      </c>
      <c r="D69" s="1835"/>
      <c r="E69" s="1835"/>
      <c r="F69" s="1835"/>
      <c r="G69" s="1835"/>
      <c r="H69" s="1836"/>
      <c r="I69" s="1101"/>
      <c r="J69" s="315">
        <f t="shared" ref="J69:AE69" si="8">SUM(J66:J68)</f>
        <v>0</v>
      </c>
      <c r="K69" s="826">
        <f t="shared" si="8"/>
        <v>0</v>
      </c>
      <c r="L69" s="1191">
        <f t="shared" si="8"/>
        <v>0</v>
      </c>
      <c r="M69" s="1192">
        <f t="shared" si="8"/>
        <v>0</v>
      </c>
      <c r="N69" s="1192">
        <f t="shared" si="8"/>
        <v>0</v>
      </c>
      <c r="O69" s="1193">
        <f t="shared" si="8"/>
        <v>0</v>
      </c>
      <c r="P69" s="1194">
        <f t="shared" si="8"/>
        <v>0</v>
      </c>
      <c r="Q69" s="1192">
        <f t="shared" si="8"/>
        <v>0</v>
      </c>
      <c r="R69" s="1192">
        <f t="shared" si="8"/>
        <v>0</v>
      </c>
      <c r="S69" s="1195">
        <f t="shared" si="8"/>
        <v>0</v>
      </c>
      <c r="T69" s="315">
        <f t="shared" si="8"/>
        <v>0</v>
      </c>
      <c r="U69" s="828">
        <f t="shared" si="8"/>
        <v>0</v>
      </c>
      <c r="V69" s="828">
        <f t="shared" si="8"/>
        <v>0</v>
      </c>
      <c r="W69" s="829">
        <f t="shared" si="8"/>
        <v>0</v>
      </c>
      <c r="X69" s="315">
        <f t="shared" si="8"/>
        <v>0</v>
      </c>
      <c r="Y69" s="828">
        <f t="shared" si="8"/>
        <v>0</v>
      </c>
      <c r="Z69" s="828">
        <f t="shared" si="8"/>
        <v>0</v>
      </c>
      <c r="AA69" s="829">
        <f t="shared" si="8"/>
        <v>0</v>
      </c>
      <c r="AB69" s="315">
        <f t="shared" si="8"/>
        <v>0</v>
      </c>
      <c r="AC69" s="828">
        <f t="shared" si="8"/>
        <v>0</v>
      </c>
      <c r="AD69" s="828">
        <f t="shared" si="8"/>
        <v>0</v>
      </c>
      <c r="AE69" s="829">
        <f t="shared" si="8"/>
        <v>0</v>
      </c>
    </row>
    <row r="70" spans="1:31" ht="17.25" hidden="1" customHeight="1">
      <c r="B70" s="1874"/>
      <c r="C70" s="1837" t="s">
        <v>308</v>
      </c>
      <c r="D70" s="1839" t="s">
        <v>383</v>
      </c>
      <c r="E70" s="1840"/>
      <c r="F70" s="1818" t="s">
        <v>386</v>
      </c>
      <c r="G70" s="1843"/>
      <c r="H70" s="1844"/>
      <c r="I70" s="1101">
        <v>30</v>
      </c>
      <c r="J70" s="297"/>
      <c r="K70" s="819"/>
      <c r="L70" s="1191"/>
      <c r="M70" s="1192"/>
      <c r="N70" s="1192"/>
      <c r="O70" s="1193"/>
      <c r="P70" s="1194"/>
      <c r="Q70" s="1192"/>
      <c r="R70" s="1192"/>
      <c r="S70" s="1195"/>
      <c r="T70" s="297"/>
      <c r="U70" s="821"/>
      <c r="V70" s="821"/>
      <c r="W70" s="822"/>
      <c r="X70" s="297"/>
      <c r="Y70" s="821"/>
      <c r="Z70" s="821"/>
      <c r="AA70" s="822"/>
      <c r="AB70" s="297"/>
      <c r="AC70" s="821"/>
      <c r="AD70" s="821"/>
      <c r="AE70" s="822"/>
    </row>
    <row r="71" spans="1:31" ht="17.25" hidden="1" customHeight="1">
      <c r="B71" s="1874"/>
      <c r="C71" s="1838"/>
      <c r="D71" s="1841"/>
      <c r="E71" s="1842"/>
      <c r="F71" s="1818" t="s">
        <v>387</v>
      </c>
      <c r="G71" s="1843"/>
      <c r="H71" s="1844"/>
      <c r="I71" s="1101">
        <v>50</v>
      </c>
      <c r="J71" s="297"/>
      <c r="K71" s="819"/>
      <c r="L71" s="1191"/>
      <c r="M71" s="1192"/>
      <c r="N71" s="1192"/>
      <c r="O71" s="1193"/>
      <c r="P71" s="1194"/>
      <c r="Q71" s="1192"/>
      <c r="R71" s="1192"/>
      <c r="S71" s="1195"/>
      <c r="T71" s="297"/>
      <c r="U71" s="821"/>
      <c r="V71" s="821"/>
      <c r="W71" s="822"/>
      <c r="X71" s="297"/>
      <c r="Y71" s="821"/>
      <c r="Z71" s="821"/>
      <c r="AA71" s="822"/>
      <c r="AB71" s="297"/>
      <c r="AC71" s="821"/>
      <c r="AD71" s="821"/>
      <c r="AE71" s="822"/>
    </row>
    <row r="72" spans="1:31" ht="14.45" hidden="1" customHeight="1">
      <c r="A72" s="801">
        <v>2</v>
      </c>
      <c r="B72" s="1874"/>
      <c r="C72" s="1834" t="s">
        <v>279</v>
      </c>
      <c r="D72" s="1835"/>
      <c r="E72" s="1835"/>
      <c r="F72" s="1835"/>
      <c r="G72" s="1835"/>
      <c r="H72" s="1836"/>
      <c r="I72" s="1101"/>
      <c r="J72" s="315">
        <f>SUM(J70:J71)</f>
        <v>0</v>
      </c>
      <c r="K72" s="826">
        <f t="shared" ref="K72:AE72" si="9">SUM(K70:K71)</f>
        <v>0</v>
      </c>
      <c r="L72" s="1191">
        <f t="shared" si="9"/>
        <v>0</v>
      </c>
      <c r="M72" s="1192">
        <f t="shared" si="9"/>
        <v>0</v>
      </c>
      <c r="N72" s="1192">
        <f t="shared" si="9"/>
        <v>0</v>
      </c>
      <c r="O72" s="1193">
        <f t="shared" si="9"/>
        <v>0</v>
      </c>
      <c r="P72" s="1194">
        <f t="shared" si="9"/>
        <v>0</v>
      </c>
      <c r="Q72" s="1192">
        <f t="shared" si="9"/>
        <v>0</v>
      </c>
      <c r="R72" s="1192">
        <f t="shared" si="9"/>
        <v>0</v>
      </c>
      <c r="S72" s="1195">
        <f t="shared" si="9"/>
        <v>0</v>
      </c>
      <c r="T72" s="315">
        <f t="shared" si="9"/>
        <v>0</v>
      </c>
      <c r="U72" s="828">
        <f t="shared" si="9"/>
        <v>0</v>
      </c>
      <c r="V72" s="828">
        <f t="shared" si="9"/>
        <v>0</v>
      </c>
      <c r="W72" s="829">
        <f t="shared" si="9"/>
        <v>0</v>
      </c>
      <c r="X72" s="315">
        <f t="shared" si="9"/>
        <v>0</v>
      </c>
      <c r="Y72" s="828">
        <f t="shared" si="9"/>
        <v>0</v>
      </c>
      <c r="Z72" s="828">
        <f t="shared" si="9"/>
        <v>0</v>
      </c>
      <c r="AA72" s="829">
        <f t="shared" si="9"/>
        <v>0</v>
      </c>
      <c r="AB72" s="315">
        <f t="shared" si="9"/>
        <v>0</v>
      </c>
      <c r="AC72" s="828">
        <f t="shared" si="9"/>
        <v>0</v>
      </c>
      <c r="AD72" s="828">
        <f t="shared" si="9"/>
        <v>0</v>
      </c>
      <c r="AE72" s="829">
        <f t="shared" si="9"/>
        <v>0</v>
      </c>
    </row>
    <row r="73" spans="1:31" ht="14.45" customHeight="1">
      <c r="B73" s="1874"/>
      <c r="C73" s="1879" t="s">
        <v>309</v>
      </c>
      <c r="D73" s="1845" t="s">
        <v>310</v>
      </c>
      <c r="E73" s="1846"/>
      <c r="F73" s="1846"/>
      <c r="G73" s="1846"/>
      <c r="H73" s="1847"/>
      <c r="I73" s="1101">
        <v>30</v>
      </c>
      <c r="J73" s="297"/>
      <c r="K73" s="819"/>
      <c r="L73" s="1191"/>
      <c r="M73" s="1192"/>
      <c r="N73" s="1192"/>
      <c r="O73" s="1193"/>
      <c r="P73" s="1194"/>
      <c r="Q73" s="1192"/>
      <c r="R73" s="1192"/>
      <c r="S73" s="1195"/>
      <c r="T73" s="297"/>
      <c r="U73" s="821"/>
      <c r="V73" s="821"/>
      <c r="W73" s="822"/>
      <c r="X73" s="297"/>
      <c r="Y73" s="821"/>
      <c r="Z73" s="821"/>
      <c r="AA73" s="822"/>
      <c r="AB73" s="297"/>
      <c r="AC73" s="821"/>
      <c r="AD73" s="821"/>
      <c r="AE73" s="822"/>
    </row>
    <row r="74" spans="1:31" ht="14.45" customHeight="1">
      <c r="B74" s="1874"/>
      <c r="C74" s="1880"/>
      <c r="D74" s="1845" t="s">
        <v>311</v>
      </c>
      <c r="E74" s="1846"/>
      <c r="F74" s="1846"/>
      <c r="G74" s="1846"/>
      <c r="H74" s="1847"/>
      <c r="I74" s="1101">
        <v>50</v>
      </c>
      <c r="J74" s="297"/>
      <c r="K74" s="819"/>
      <c r="L74" s="1191"/>
      <c r="M74" s="1192"/>
      <c r="N74" s="1192"/>
      <c r="O74" s="1193"/>
      <c r="P74" s="1194"/>
      <c r="Q74" s="1192"/>
      <c r="R74" s="1192"/>
      <c r="S74" s="1195"/>
      <c r="T74" s="297"/>
      <c r="U74" s="821"/>
      <c r="V74" s="821"/>
      <c r="W74" s="822"/>
      <c r="X74" s="297"/>
      <c r="Y74" s="821"/>
      <c r="Z74" s="821"/>
      <c r="AA74" s="822"/>
      <c r="AB74" s="297"/>
      <c r="AC74" s="821"/>
      <c r="AD74" s="821"/>
      <c r="AE74" s="822"/>
    </row>
    <row r="75" spans="1:31" ht="14.45" customHeight="1">
      <c r="B75" s="1874"/>
      <c r="C75" s="1880"/>
      <c r="D75" s="1845" t="s">
        <v>312</v>
      </c>
      <c r="E75" s="1846"/>
      <c r="F75" s="1846"/>
      <c r="G75" s="1846"/>
      <c r="H75" s="1847"/>
      <c r="I75" s="1101">
        <v>50</v>
      </c>
      <c r="J75" s="297"/>
      <c r="K75" s="819"/>
      <c r="L75" s="1191"/>
      <c r="M75" s="1192"/>
      <c r="N75" s="1192"/>
      <c r="O75" s="1193"/>
      <c r="P75" s="1194"/>
      <c r="Q75" s="1192"/>
      <c r="R75" s="1192"/>
      <c r="S75" s="1195"/>
      <c r="T75" s="297"/>
      <c r="U75" s="821"/>
      <c r="V75" s="821"/>
      <c r="W75" s="822"/>
      <c r="X75" s="297"/>
      <c r="Y75" s="821"/>
      <c r="Z75" s="821"/>
      <c r="AA75" s="822"/>
      <c r="AB75" s="297"/>
      <c r="AC75" s="821"/>
      <c r="AD75" s="821"/>
      <c r="AE75" s="822"/>
    </row>
    <row r="76" spans="1:31" ht="14.45" customHeight="1">
      <c r="B76" s="1874"/>
      <c r="C76" s="1880"/>
      <c r="D76" s="1848" t="s">
        <v>650</v>
      </c>
      <c r="E76" s="1849"/>
      <c r="F76" s="1849"/>
      <c r="G76" s="1849"/>
      <c r="H76" s="1850"/>
      <c r="I76" s="1104">
        <v>50</v>
      </c>
      <c r="J76" s="297"/>
      <c r="K76" s="819"/>
      <c r="L76" s="1191"/>
      <c r="M76" s="1192"/>
      <c r="N76" s="1192"/>
      <c r="O76" s="1193"/>
      <c r="P76" s="1194"/>
      <c r="Q76" s="1192"/>
      <c r="R76" s="1192"/>
      <c r="S76" s="1195"/>
      <c r="T76" s="297"/>
      <c r="U76" s="821"/>
      <c r="V76" s="821"/>
      <c r="W76" s="822"/>
      <c r="X76" s="297"/>
      <c r="Y76" s="821"/>
      <c r="Z76" s="821"/>
      <c r="AA76" s="822"/>
      <c r="AB76" s="297"/>
      <c r="AC76" s="821"/>
      <c r="AD76" s="821"/>
      <c r="AE76" s="822"/>
    </row>
    <row r="77" spans="1:31" ht="14.45" customHeight="1">
      <c r="B77" s="1874"/>
      <c r="C77" s="1880"/>
      <c r="D77" s="1848" t="s">
        <v>651</v>
      </c>
      <c r="E77" s="1849"/>
      <c r="F77" s="1849"/>
      <c r="G77" s="1849"/>
      <c r="H77" s="1850"/>
      <c r="I77" s="1104">
        <v>30</v>
      </c>
      <c r="J77" s="297"/>
      <c r="K77" s="819"/>
      <c r="L77" s="1191"/>
      <c r="M77" s="1192"/>
      <c r="N77" s="1192"/>
      <c r="O77" s="1193"/>
      <c r="P77" s="1194"/>
      <c r="Q77" s="1192"/>
      <c r="R77" s="1192"/>
      <c r="S77" s="1195"/>
      <c r="T77" s="297"/>
      <c r="U77" s="821"/>
      <c r="V77" s="821"/>
      <c r="W77" s="822"/>
      <c r="X77" s="297"/>
      <c r="Y77" s="821"/>
      <c r="Z77" s="821"/>
      <c r="AA77" s="822"/>
      <c r="AB77" s="297"/>
      <c r="AC77" s="821"/>
      <c r="AD77" s="821"/>
      <c r="AE77" s="822"/>
    </row>
    <row r="78" spans="1:31" ht="14.45" customHeight="1">
      <c r="B78" s="1874"/>
      <c r="C78" s="1880"/>
      <c r="D78" s="1851" t="s">
        <v>388</v>
      </c>
      <c r="E78" s="1852"/>
      <c r="F78" s="1852"/>
      <c r="G78" s="1852"/>
      <c r="H78" s="1853"/>
      <c r="I78" s="1101">
        <v>50</v>
      </c>
      <c r="J78" s="297"/>
      <c r="K78" s="819"/>
      <c r="L78" s="1191"/>
      <c r="M78" s="1192"/>
      <c r="N78" s="1192"/>
      <c r="O78" s="1193"/>
      <c r="P78" s="1194"/>
      <c r="Q78" s="1192"/>
      <c r="R78" s="1192"/>
      <c r="S78" s="1195"/>
      <c r="T78" s="297"/>
      <c r="U78" s="821"/>
      <c r="V78" s="821"/>
      <c r="W78" s="822"/>
      <c r="X78" s="297"/>
      <c r="Y78" s="821"/>
      <c r="Z78" s="821"/>
      <c r="AA78" s="822"/>
      <c r="AB78" s="297"/>
      <c r="AC78" s="821"/>
      <c r="AD78" s="821"/>
      <c r="AE78" s="822"/>
    </row>
    <row r="79" spans="1:31" ht="14.45" customHeight="1">
      <c r="B79" s="1874"/>
      <c r="C79" s="1881"/>
      <c r="D79" s="1851" t="s">
        <v>677</v>
      </c>
      <c r="E79" s="1852"/>
      <c r="F79" s="1852"/>
      <c r="G79" s="1852"/>
      <c r="H79" s="1853"/>
      <c r="I79" s="1179" t="s">
        <v>676</v>
      </c>
      <c r="J79" s="318"/>
      <c r="K79" s="831"/>
      <c r="L79" s="1196"/>
      <c r="M79" s="1197"/>
      <c r="N79" s="1197"/>
      <c r="O79" s="1198"/>
      <c r="P79" s="1199"/>
      <c r="Q79" s="1197"/>
      <c r="R79" s="1197"/>
      <c r="S79" s="1200"/>
      <c r="T79" s="318"/>
      <c r="U79" s="833"/>
      <c r="V79" s="833"/>
      <c r="W79" s="834"/>
      <c r="X79" s="318"/>
      <c r="Y79" s="833"/>
      <c r="Z79" s="833"/>
      <c r="AA79" s="834"/>
      <c r="AB79" s="318"/>
      <c r="AC79" s="833"/>
      <c r="AD79" s="833"/>
      <c r="AE79" s="834"/>
    </row>
    <row r="80" spans="1:31" ht="21" customHeight="1">
      <c r="A80" s="801">
        <v>2</v>
      </c>
      <c r="B80" s="1874"/>
      <c r="C80" s="1834" t="s">
        <v>279</v>
      </c>
      <c r="D80" s="1835"/>
      <c r="E80" s="1835"/>
      <c r="F80" s="1835"/>
      <c r="G80" s="1835"/>
      <c r="H80" s="1836"/>
      <c r="I80" s="1105"/>
      <c r="J80" s="835">
        <f>SUM(J73:J79)</f>
        <v>0</v>
      </c>
      <c r="K80" s="836">
        <f t="shared" ref="K80:AE80" si="10">SUM(K73:K79)</f>
        <v>0</v>
      </c>
      <c r="L80" s="1196">
        <f t="shared" si="10"/>
        <v>0</v>
      </c>
      <c r="M80" s="1197">
        <f t="shared" si="10"/>
        <v>0</v>
      </c>
      <c r="N80" s="1197">
        <f t="shared" si="10"/>
        <v>0</v>
      </c>
      <c r="O80" s="1198">
        <f t="shared" si="10"/>
        <v>0</v>
      </c>
      <c r="P80" s="1199">
        <f t="shared" si="10"/>
        <v>0</v>
      </c>
      <c r="Q80" s="1197">
        <f t="shared" si="10"/>
        <v>0</v>
      </c>
      <c r="R80" s="1197">
        <f t="shared" si="10"/>
        <v>0</v>
      </c>
      <c r="S80" s="1200">
        <f t="shared" si="10"/>
        <v>0</v>
      </c>
      <c r="T80" s="835">
        <f t="shared" si="10"/>
        <v>0</v>
      </c>
      <c r="U80" s="838">
        <f t="shared" si="10"/>
        <v>0</v>
      </c>
      <c r="V80" s="838">
        <f t="shared" si="10"/>
        <v>0</v>
      </c>
      <c r="W80" s="839">
        <f t="shared" si="10"/>
        <v>0</v>
      </c>
      <c r="X80" s="835">
        <f t="shared" si="10"/>
        <v>0</v>
      </c>
      <c r="Y80" s="838">
        <f t="shared" si="10"/>
        <v>0</v>
      </c>
      <c r="Z80" s="838">
        <f t="shared" si="10"/>
        <v>0</v>
      </c>
      <c r="AA80" s="839">
        <f t="shared" si="10"/>
        <v>0</v>
      </c>
      <c r="AB80" s="835">
        <f t="shared" si="10"/>
        <v>0</v>
      </c>
      <c r="AC80" s="838">
        <f t="shared" si="10"/>
        <v>0</v>
      </c>
      <c r="AD80" s="838">
        <f t="shared" si="10"/>
        <v>0</v>
      </c>
      <c r="AE80" s="839">
        <f t="shared" si="10"/>
        <v>0</v>
      </c>
    </row>
    <row r="81" spans="1:31" ht="14.45" customHeight="1">
      <c r="A81" s="801">
        <v>1</v>
      </c>
      <c r="B81" s="1875"/>
      <c r="C81" s="1854" t="s">
        <v>55</v>
      </c>
      <c r="D81" s="1854"/>
      <c r="E81" s="1854"/>
      <c r="F81" s="1854"/>
      <c r="G81" s="1854"/>
      <c r="H81" s="1855"/>
      <c r="I81" s="1106"/>
      <c r="J81" s="841">
        <f t="shared" ref="J81:AE81" si="11">SUMIF($A$24:$A$80,2,J24:J80)</f>
        <v>0</v>
      </c>
      <c r="K81" s="842">
        <f t="shared" si="11"/>
        <v>0</v>
      </c>
      <c r="L81" s="1201">
        <f t="shared" si="11"/>
        <v>0</v>
      </c>
      <c r="M81" s="1202">
        <f t="shared" si="11"/>
        <v>0</v>
      </c>
      <c r="N81" s="1202">
        <f t="shared" si="11"/>
        <v>0</v>
      </c>
      <c r="O81" s="1203">
        <f t="shared" si="11"/>
        <v>0</v>
      </c>
      <c r="P81" s="1204">
        <f t="shared" si="11"/>
        <v>0</v>
      </c>
      <c r="Q81" s="1202">
        <f t="shared" si="11"/>
        <v>0</v>
      </c>
      <c r="R81" s="1202">
        <f t="shared" si="11"/>
        <v>0</v>
      </c>
      <c r="S81" s="1205">
        <f t="shared" si="11"/>
        <v>0</v>
      </c>
      <c r="T81" s="841">
        <f t="shared" si="11"/>
        <v>0</v>
      </c>
      <c r="U81" s="844">
        <f t="shared" si="11"/>
        <v>0</v>
      </c>
      <c r="V81" s="844">
        <f t="shared" si="11"/>
        <v>0</v>
      </c>
      <c r="W81" s="845">
        <f t="shared" si="11"/>
        <v>0</v>
      </c>
      <c r="X81" s="841">
        <f t="shared" si="11"/>
        <v>0</v>
      </c>
      <c r="Y81" s="844">
        <f t="shared" si="11"/>
        <v>0</v>
      </c>
      <c r="Z81" s="844">
        <f t="shared" si="11"/>
        <v>0</v>
      </c>
      <c r="AA81" s="845">
        <f t="shared" si="11"/>
        <v>0</v>
      </c>
      <c r="AB81" s="841">
        <f t="shared" si="11"/>
        <v>0</v>
      </c>
      <c r="AC81" s="844">
        <f t="shared" si="11"/>
        <v>0</v>
      </c>
      <c r="AD81" s="844">
        <f t="shared" si="11"/>
        <v>0</v>
      </c>
      <c r="AE81" s="845">
        <f t="shared" si="11"/>
        <v>0</v>
      </c>
    </row>
    <row r="82" spans="1:31" ht="21" customHeight="1">
      <c r="B82" s="1856" t="s">
        <v>313</v>
      </c>
      <c r="C82" s="1859" t="s">
        <v>314</v>
      </c>
      <c r="D82" s="1860"/>
      <c r="E82" s="1865" t="s">
        <v>315</v>
      </c>
      <c r="F82" s="1866"/>
      <c r="G82" s="1866"/>
      <c r="H82" s="1867"/>
      <c r="I82" s="1102">
        <v>45</v>
      </c>
      <c r="J82" s="294"/>
      <c r="K82" s="814"/>
      <c r="L82" s="1186"/>
      <c r="M82" s="1187"/>
      <c r="N82" s="1187"/>
      <c r="O82" s="1188"/>
      <c r="P82" s="1189"/>
      <c r="Q82" s="1187"/>
      <c r="R82" s="1187"/>
      <c r="S82" s="1190"/>
      <c r="T82" s="294"/>
      <c r="U82" s="816"/>
      <c r="V82" s="816"/>
      <c r="W82" s="817"/>
      <c r="X82" s="294"/>
      <c r="Y82" s="816"/>
      <c r="Z82" s="816"/>
      <c r="AA82" s="817"/>
      <c r="AB82" s="294"/>
      <c r="AC82" s="816"/>
      <c r="AD82" s="816"/>
      <c r="AE82" s="817"/>
    </row>
    <row r="83" spans="1:31" ht="21" hidden="1" customHeight="1">
      <c r="B83" s="1857"/>
      <c r="C83" s="1861"/>
      <c r="D83" s="1862"/>
      <c r="E83" s="1868"/>
      <c r="F83" s="1869"/>
      <c r="G83" s="1869"/>
      <c r="H83" s="1870"/>
      <c r="I83" s="1101"/>
      <c r="J83" s="297"/>
      <c r="K83" s="819"/>
      <c r="L83" s="1191"/>
      <c r="M83" s="1192"/>
      <c r="N83" s="1192"/>
      <c r="O83" s="1193"/>
      <c r="P83" s="1194"/>
      <c r="Q83" s="1192"/>
      <c r="R83" s="1192"/>
      <c r="S83" s="1195"/>
      <c r="T83" s="297"/>
      <c r="U83" s="821"/>
      <c r="V83" s="821"/>
      <c r="W83" s="822"/>
      <c r="X83" s="297"/>
      <c r="Y83" s="821"/>
      <c r="Z83" s="821"/>
      <c r="AA83" s="822"/>
      <c r="AB83" s="297"/>
      <c r="AC83" s="821"/>
      <c r="AD83" s="821"/>
      <c r="AE83" s="822"/>
    </row>
    <row r="84" spans="1:31" ht="21" customHeight="1">
      <c r="B84" s="1857"/>
      <c r="C84" s="1863"/>
      <c r="D84" s="1864"/>
      <c r="E84" s="1868" t="s">
        <v>316</v>
      </c>
      <c r="F84" s="1869"/>
      <c r="G84" s="1869"/>
      <c r="H84" s="1870"/>
      <c r="I84" s="1101">
        <v>22.5</v>
      </c>
      <c r="J84" s="297"/>
      <c r="K84" s="819"/>
      <c r="L84" s="1191"/>
      <c r="M84" s="1192"/>
      <c r="N84" s="1192"/>
      <c r="O84" s="1193"/>
      <c r="P84" s="1194"/>
      <c r="Q84" s="1192"/>
      <c r="R84" s="1192"/>
      <c r="S84" s="1195"/>
      <c r="T84" s="297"/>
      <c r="U84" s="821"/>
      <c r="V84" s="821"/>
      <c r="W84" s="822"/>
      <c r="X84" s="297"/>
      <c r="Y84" s="821"/>
      <c r="Z84" s="821"/>
      <c r="AA84" s="822"/>
      <c r="AB84" s="297"/>
      <c r="AC84" s="821"/>
      <c r="AD84" s="821"/>
      <c r="AE84" s="822"/>
    </row>
    <row r="85" spans="1:31" ht="14.45" customHeight="1">
      <c r="A85" s="801">
        <v>1</v>
      </c>
      <c r="B85" s="1858"/>
      <c r="C85" s="1871" t="s">
        <v>55</v>
      </c>
      <c r="D85" s="1872"/>
      <c r="E85" s="1872"/>
      <c r="F85" s="1872"/>
      <c r="G85" s="1872"/>
      <c r="H85" s="1873"/>
      <c r="I85" s="1106"/>
      <c r="J85" s="841">
        <f>SUM(J82:J84)</f>
        <v>0</v>
      </c>
      <c r="K85" s="842">
        <f t="shared" ref="K85:AE85" si="12">SUM(K82:K84)</f>
        <v>0</v>
      </c>
      <c r="L85" s="1201">
        <f t="shared" si="12"/>
        <v>0</v>
      </c>
      <c r="M85" s="1202">
        <f t="shared" si="12"/>
        <v>0</v>
      </c>
      <c r="N85" s="1202">
        <f t="shared" si="12"/>
        <v>0</v>
      </c>
      <c r="O85" s="1203">
        <f t="shared" si="12"/>
        <v>0</v>
      </c>
      <c r="P85" s="1204">
        <f t="shared" si="12"/>
        <v>0</v>
      </c>
      <c r="Q85" s="1202">
        <f t="shared" si="12"/>
        <v>0</v>
      </c>
      <c r="R85" s="1202">
        <f t="shared" si="12"/>
        <v>0</v>
      </c>
      <c r="S85" s="1205">
        <f t="shared" si="12"/>
        <v>0</v>
      </c>
      <c r="T85" s="841">
        <f t="shared" si="12"/>
        <v>0</v>
      </c>
      <c r="U85" s="844">
        <f t="shared" si="12"/>
        <v>0</v>
      </c>
      <c r="V85" s="844">
        <f t="shared" si="12"/>
        <v>0</v>
      </c>
      <c r="W85" s="845">
        <f t="shared" si="12"/>
        <v>0</v>
      </c>
      <c r="X85" s="841">
        <f t="shared" si="12"/>
        <v>0</v>
      </c>
      <c r="Y85" s="844">
        <f t="shared" si="12"/>
        <v>0</v>
      </c>
      <c r="Z85" s="844">
        <f t="shared" si="12"/>
        <v>0</v>
      </c>
      <c r="AA85" s="845">
        <f t="shared" si="12"/>
        <v>0</v>
      </c>
      <c r="AB85" s="841">
        <f t="shared" si="12"/>
        <v>0</v>
      </c>
      <c r="AC85" s="844">
        <f t="shared" si="12"/>
        <v>0</v>
      </c>
      <c r="AD85" s="844">
        <f t="shared" si="12"/>
        <v>0</v>
      </c>
      <c r="AE85" s="845">
        <f t="shared" si="12"/>
        <v>0</v>
      </c>
    </row>
    <row r="86" spans="1:31" ht="14.45" customHeight="1">
      <c r="B86" s="1801" t="s">
        <v>317</v>
      </c>
      <c r="C86" s="1802"/>
      <c r="D86" s="1809"/>
      <c r="E86" s="1810"/>
      <c r="F86" s="1810"/>
      <c r="G86" s="1810"/>
      <c r="H86" s="1811"/>
      <c r="I86" s="1107"/>
      <c r="J86" s="294"/>
      <c r="K86" s="814"/>
      <c r="L86" s="1186"/>
      <c r="M86" s="1187"/>
      <c r="N86" s="1221"/>
      <c r="O86" s="1222"/>
      <c r="P86" s="1189"/>
      <c r="Q86" s="1187"/>
      <c r="R86" s="1221"/>
      <c r="S86" s="1222"/>
      <c r="T86" s="294"/>
      <c r="U86" s="816"/>
      <c r="V86" s="872"/>
      <c r="W86" s="873"/>
      <c r="X86" s="294"/>
      <c r="Y86" s="816"/>
      <c r="Z86" s="872"/>
      <c r="AA86" s="873"/>
      <c r="AB86" s="294"/>
      <c r="AC86" s="816"/>
      <c r="AD86" s="872"/>
      <c r="AE86" s="874"/>
    </row>
    <row r="87" spans="1:31" ht="14.45" customHeight="1">
      <c r="B87" s="1803"/>
      <c r="C87" s="1804"/>
      <c r="D87" s="1812"/>
      <c r="E87" s="1813"/>
      <c r="F87" s="1813"/>
      <c r="G87" s="1813"/>
      <c r="H87" s="1814"/>
      <c r="I87" s="1108"/>
      <c r="J87" s="297"/>
      <c r="K87" s="819"/>
      <c r="L87" s="1191"/>
      <c r="M87" s="1192"/>
      <c r="N87" s="1223"/>
      <c r="O87" s="1224"/>
      <c r="P87" s="1194"/>
      <c r="Q87" s="1192"/>
      <c r="R87" s="1223"/>
      <c r="S87" s="1224"/>
      <c r="T87" s="297"/>
      <c r="U87" s="821"/>
      <c r="V87" s="875"/>
      <c r="W87" s="876"/>
      <c r="X87" s="297"/>
      <c r="Y87" s="821"/>
      <c r="Z87" s="875"/>
      <c r="AA87" s="876"/>
      <c r="AB87" s="297"/>
      <c r="AC87" s="821"/>
      <c r="AD87" s="875"/>
      <c r="AE87" s="877"/>
    </row>
    <row r="88" spans="1:31" ht="14.45" customHeight="1">
      <c r="B88" s="1803"/>
      <c r="C88" s="1804"/>
      <c r="D88" s="1812"/>
      <c r="E88" s="1813"/>
      <c r="F88" s="1813"/>
      <c r="G88" s="1813"/>
      <c r="H88" s="1814"/>
      <c r="I88" s="1108"/>
      <c r="J88" s="297"/>
      <c r="K88" s="819"/>
      <c r="L88" s="1191"/>
      <c r="M88" s="1192"/>
      <c r="N88" s="1223"/>
      <c r="O88" s="1224"/>
      <c r="P88" s="1194"/>
      <c r="Q88" s="1192"/>
      <c r="R88" s="1223"/>
      <c r="S88" s="1224"/>
      <c r="T88" s="297"/>
      <c r="U88" s="821"/>
      <c r="V88" s="875"/>
      <c r="W88" s="876"/>
      <c r="X88" s="297"/>
      <c r="Y88" s="821"/>
      <c r="Z88" s="875"/>
      <c r="AA88" s="876"/>
      <c r="AB88" s="297"/>
      <c r="AC88" s="821"/>
      <c r="AD88" s="875"/>
      <c r="AE88" s="877"/>
    </row>
    <row r="89" spans="1:31" ht="14.45" customHeight="1">
      <c r="B89" s="1805"/>
      <c r="C89" s="1806"/>
      <c r="D89" s="1812"/>
      <c r="E89" s="1813"/>
      <c r="F89" s="1813"/>
      <c r="G89" s="1813"/>
      <c r="H89" s="1814"/>
      <c r="I89" s="1108"/>
      <c r="J89" s="297"/>
      <c r="K89" s="819"/>
      <c r="L89" s="1191"/>
      <c r="M89" s="1192"/>
      <c r="N89" s="1223"/>
      <c r="O89" s="1224"/>
      <c r="P89" s="1194"/>
      <c r="Q89" s="1192"/>
      <c r="R89" s="1223"/>
      <c r="S89" s="1224"/>
      <c r="T89" s="297"/>
      <c r="U89" s="821"/>
      <c r="V89" s="875"/>
      <c r="W89" s="876"/>
      <c r="X89" s="297"/>
      <c r="Y89" s="821"/>
      <c r="Z89" s="875"/>
      <c r="AA89" s="876"/>
      <c r="AB89" s="297"/>
      <c r="AC89" s="821"/>
      <c r="AD89" s="875"/>
      <c r="AE89" s="877"/>
    </row>
    <row r="90" spans="1:31" ht="14.45" customHeight="1">
      <c r="B90" s="1805"/>
      <c r="C90" s="1806"/>
      <c r="D90" s="1812"/>
      <c r="E90" s="1813"/>
      <c r="F90" s="1813"/>
      <c r="G90" s="1813"/>
      <c r="H90" s="1814"/>
      <c r="I90" s="1108"/>
      <c r="J90" s="297"/>
      <c r="K90" s="819"/>
      <c r="L90" s="1191"/>
      <c r="M90" s="1192"/>
      <c r="N90" s="1223"/>
      <c r="O90" s="1224"/>
      <c r="P90" s="1194"/>
      <c r="Q90" s="1192"/>
      <c r="R90" s="1223"/>
      <c r="S90" s="1224"/>
      <c r="T90" s="297"/>
      <c r="U90" s="821"/>
      <c r="V90" s="875"/>
      <c r="W90" s="876"/>
      <c r="X90" s="297"/>
      <c r="Y90" s="821"/>
      <c r="Z90" s="875"/>
      <c r="AA90" s="876"/>
      <c r="AB90" s="297"/>
      <c r="AC90" s="821"/>
      <c r="AD90" s="875"/>
      <c r="AE90" s="877"/>
    </row>
    <row r="91" spans="1:31" s="846" customFormat="1" ht="14.45" customHeight="1">
      <c r="A91" s="846">
        <v>1</v>
      </c>
      <c r="B91" s="1807"/>
      <c r="C91" s="1808"/>
      <c r="D91" s="1815" t="s">
        <v>55</v>
      </c>
      <c r="E91" s="1816"/>
      <c r="F91" s="1816"/>
      <c r="G91" s="1816"/>
      <c r="H91" s="1817"/>
      <c r="I91" s="1106"/>
      <c r="J91" s="878"/>
      <c r="K91" s="879"/>
      <c r="L91" s="1201"/>
      <c r="M91" s="1202"/>
      <c r="N91" s="1202"/>
      <c r="O91" s="1203"/>
      <c r="P91" s="1204"/>
      <c r="Q91" s="1202"/>
      <c r="R91" s="1202"/>
      <c r="S91" s="1205"/>
      <c r="T91" s="878"/>
      <c r="U91" s="881"/>
      <c r="V91" s="881"/>
      <c r="W91" s="882"/>
      <c r="X91" s="878"/>
      <c r="Y91" s="881"/>
      <c r="Z91" s="881"/>
      <c r="AA91" s="882"/>
      <c r="AB91" s="878"/>
      <c r="AC91" s="881"/>
      <c r="AD91" s="881"/>
      <c r="AE91" s="882"/>
    </row>
    <row r="92" spans="1:31" ht="14.45" customHeight="1">
      <c r="B92" s="1798" t="s">
        <v>318</v>
      </c>
      <c r="C92" s="1799"/>
      <c r="D92" s="1799"/>
      <c r="E92" s="1799"/>
      <c r="F92" s="1799"/>
      <c r="G92" s="1799"/>
      <c r="H92" s="1800"/>
      <c r="I92" s="883"/>
      <c r="J92" s="151">
        <f t="shared" ref="J92:AE92" si="13">SUMIF($A$8:$A$91,"1",J8:J91)</f>
        <v>559297</v>
      </c>
      <c r="K92" s="884">
        <f t="shared" si="13"/>
        <v>227897</v>
      </c>
      <c r="L92" s="1225">
        <f t="shared" si="13"/>
        <v>0</v>
      </c>
      <c r="M92" s="1226">
        <f t="shared" si="13"/>
        <v>0</v>
      </c>
      <c r="N92" s="1226">
        <f t="shared" si="13"/>
        <v>0</v>
      </c>
      <c r="O92" s="1227">
        <f t="shared" si="13"/>
        <v>0</v>
      </c>
      <c r="P92" s="1228">
        <f t="shared" si="13"/>
        <v>0</v>
      </c>
      <c r="Q92" s="1226">
        <f t="shared" si="13"/>
        <v>0</v>
      </c>
      <c r="R92" s="1226">
        <f t="shared" si="13"/>
        <v>0</v>
      </c>
      <c r="S92" s="1229">
        <f t="shared" si="13"/>
        <v>0</v>
      </c>
      <c r="T92" s="151">
        <f t="shared" si="13"/>
        <v>2127</v>
      </c>
      <c r="U92" s="885">
        <f t="shared" si="13"/>
        <v>0</v>
      </c>
      <c r="V92" s="885">
        <f t="shared" si="13"/>
        <v>1312</v>
      </c>
      <c r="W92" s="886">
        <f t="shared" si="13"/>
        <v>0</v>
      </c>
      <c r="X92" s="151">
        <f t="shared" si="13"/>
        <v>2507</v>
      </c>
      <c r="Y92" s="885">
        <f t="shared" si="13"/>
        <v>0</v>
      </c>
      <c r="Z92" s="885">
        <f t="shared" si="13"/>
        <v>1569</v>
      </c>
      <c r="AA92" s="886">
        <f t="shared" si="13"/>
        <v>0</v>
      </c>
      <c r="AB92" s="151">
        <f t="shared" si="13"/>
        <v>4306</v>
      </c>
      <c r="AC92" s="885">
        <f t="shared" si="13"/>
        <v>0</v>
      </c>
      <c r="AD92" s="885">
        <f t="shared" si="13"/>
        <v>2918</v>
      </c>
      <c r="AE92" s="886">
        <f t="shared" si="13"/>
        <v>0</v>
      </c>
    </row>
    <row r="93" spans="1:31" ht="12">
      <c r="C93" s="887"/>
      <c r="J93" s="888"/>
      <c r="K93" s="888"/>
      <c r="L93" s="888"/>
      <c r="M93" s="888"/>
      <c r="N93" s="888"/>
      <c r="O93" s="888"/>
      <c r="P93" s="888"/>
      <c r="Q93" s="888"/>
      <c r="R93" s="888"/>
      <c r="S93" s="888"/>
      <c r="T93" s="888"/>
      <c r="U93" s="888"/>
      <c r="V93" s="888"/>
      <c r="W93" s="888"/>
      <c r="X93" s="888"/>
      <c r="Y93" s="888"/>
      <c r="Z93" s="888"/>
      <c r="AA93" s="888"/>
      <c r="AB93" s="888"/>
      <c r="AC93" s="888"/>
      <c r="AD93" s="888"/>
      <c r="AE93" s="888"/>
    </row>
    <row r="94" spans="1:31">
      <c r="J94" s="888"/>
      <c r="K94" s="888"/>
      <c r="L94" s="888"/>
      <c r="M94" s="888"/>
      <c r="N94" s="888"/>
      <c r="O94" s="888"/>
      <c r="P94" s="888"/>
      <c r="Q94" s="888"/>
      <c r="R94" s="888"/>
      <c r="S94" s="888"/>
      <c r="T94" s="888"/>
      <c r="U94" s="888"/>
      <c r="V94" s="888"/>
      <c r="W94" s="888"/>
      <c r="X94" s="888"/>
      <c r="Y94" s="888"/>
      <c r="Z94" s="888"/>
      <c r="AA94" s="888"/>
      <c r="AB94" s="888"/>
      <c r="AC94" s="888"/>
      <c r="AD94" s="888"/>
      <c r="AE94" s="888"/>
    </row>
    <row r="95" spans="1:31">
      <c r="J95" s="888"/>
      <c r="K95" s="888"/>
      <c r="L95" s="888"/>
      <c r="M95" s="888"/>
      <c r="N95" s="888"/>
      <c r="O95" s="888"/>
      <c r="P95" s="888"/>
      <c r="Q95" s="888"/>
      <c r="R95" s="888"/>
      <c r="S95" s="888"/>
      <c r="T95" s="888"/>
      <c r="U95" s="888"/>
      <c r="V95" s="888"/>
      <c r="W95" s="888"/>
      <c r="X95" s="888"/>
      <c r="Y95" s="888"/>
      <c r="Z95" s="888"/>
      <c r="AA95" s="888"/>
      <c r="AB95" s="888"/>
      <c r="AC95" s="888"/>
      <c r="AD95" s="888"/>
      <c r="AE95" s="888"/>
    </row>
    <row r="96" spans="1:31">
      <c r="J96" s="888"/>
      <c r="K96" s="888"/>
      <c r="L96" s="888"/>
      <c r="M96" s="888"/>
      <c r="N96" s="888"/>
      <c r="O96" s="888"/>
      <c r="P96" s="888"/>
      <c r="Q96" s="888"/>
      <c r="R96" s="888"/>
      <c r="S96" s="888"/>
      <c r="T96" s="888"/>
      <c r="U96" s="888"/>
      <c r="V96" s="888"/>
      <c r="W96" s="888"/>
      <c r="X96" s="888"/>
      <c r="Y96" s="888"/>
      <c r="Z96" s="888"/>
      <c r="AA96" s="888"/>
      <c r="AB96" s="888"/>
      <c r="AC96" s="888"/>
      <c r="AD96" s="888"/>
      <c r="AE96" s="888"/>
    </row>
    <row r="97" spans="10:31">
      <c r="J97" s="888"/>
      <c r="K97" s="888"/>
      <c r="L97" s="888"/>
      <c r="M97" s="888"/>
      <c r="N97" s="888"/>
      <c r="O97" s="888"/>
      <c r="P97" s="888"/>
      <c r="Q97" s="888"/>
      <c r="R97" s="888"/>
      <c r="S97" s="888"/>
      <c r="T97" s="888"/>
      <c r="U97" s="888"/>
      <c r="V97" s="888"/>
      <c r="W97" s="888"/>
      <c r="X97" s="888"/>
      <c r="Y97" s="888"/>
      <c r="Z97" s="888"/>
      <c r="AA97" s="888"/>
      <c r="AB97" s="888"/>
      <c r="AC97" s="888"/>
      <c r="AD97" s="888"/>
      <c r="AE97" s="888"/>
    </row>
    <row r="98" spans="10:31">
      <c r="J98" s="888"/>
      <c r="K98" s="888"/>
      <c r="L98" s="888"/>
      <c r="M98" s="888"/>
      <c r="N98" s="888"/>
      <c r="O98" s="888"/>
      <c r="P98" s="888"/>
      <c r="Q98" s="888"/>
      <c r="R98" s="888"/>
      <c r="S98" s="888"/>
      <c r="T98" s="888"/>
      <c r="U98" s="888"/>
      <c r="V98" s="888"/>
      <c r="W98" s="888"/>
      <c r="X98" s="888"/>
      <c r="Y98" s="888"/>
      <c r="Z98" s="888"/>
      <c r="AA98" s="888"/>
      <c r="AB98" s="888"/>
      <c r="AC98" s="888"/>
      <c r="AD98" s="888"/>
      <c r="AE98" s="888"/>
    </row>
    <row r="99" spans="10:31">
      <c r="J99" s="888"/>
      <c r="K99" s="888"/>
      <c r="L99" s="888"/>
      <c r="M99" s="888"/>
      <c r="N99" s="888"/>
      <c r="O99" s="888"/>
      <c r="P99" s="888"/>
      <c r="Q99" s="888"/>
      <c r="R99" s="888"/>
      <c r="S99" s="888"/>
      <c r="T99" s="888"/>
      <c r="U99" s="888"/>
      <c r="V99" s="888"/>
      <c r="W99" s="888"/>
      <c r="X99" s="888"/>
      <c r="Y99" s="888"/>
      <c r="Z99" s="888"/>
      <c r="AA99" s="888"/>
      <c r="AB99" s="888"/>
      <c r="AC99" s="888"/>
      <c r="AD99" s="888"/>
      <c r="AE99" s="888"/>
    </row>
    <row r="100" spans="10:31">
      <c r="J100" s="888"/>
      <c r="K100" s="888"/>
      <c r="L100" s="888"/>
      <c r="M100" s="888"/>
      <c r="N100" s="888"/>
      <c r="O100" s="888"/>
      <c r="P100" s="888"/>
      <c r="Q100" s="888"/>
      <c r="R100" s="888"/>
      <c r="S100" s="888"/>
      <c r="T100" s="888"/>
      <c r="U100" s="888"/>
      <c r="V100" s="888"/>
      <c r="W100" s="888"/>
      <c r="X100" s="888"/>
      <c r="Y100" s="888"/>
      <c r="Z100" s="888"/>
      <c r="AA100" s="888"/>
      <c r="AB100" s="888"/>
      <c r="AC100" s="888"/>
      <c r="AD100" s="888"/>
      <c r="AE100" s="888"/>
    </row>
    <row r="101" spans="10:31">
      <c r="J101" s="888"/>
      <c r="K101" s="888"/>
      <c r="L101" s="888"/>
      <c r="M101" s="888"/>
      <c r="N101" s="888"/>
      <c r="O101" s="888"/>
      <c r="P101" s="888"/>
      <c r="Q101" s="888"/>
      <c r="R101" s="888"/>
      <c r="S101" s="888"/>
      <c r="T101" s="888"/>
      <c r="U101" s="888"/>
      <c r="V101" s="888"/>
      <c r="W101" s="888"/>
      <c r="X101" s="888"/>
      <c r="Y101" s="888"/>
      <c r="Z101" s="888"/>
      <c r="AA101" s="888"/>
      <c r="AB101" s="888"/>
      <c r="AC101" s="888"/>
      <c r="AD101" s="888"/>
      <c r="AE101" s="888"/>
    </row>
    <row r="102" spans="10:31">
      <c r="J102" s="888"/>
      <c r="K102" s="888"/>
      <c r="L102" s="888"/>
      <c r="M102" s="888"/>
      <c r="N102" s="888"/>
      <c r="O102" s="888"/>
      <c r="P102" s="888"/>
      <c r="Q102" s="888"/>
      <c r="R102" s="888"/>
      <c r="S102" s="888"/>
      <c r="T102" s="888"/>
      <c r="U102" s="888"/>
      <c r="V102" s="888"/>
      <c r="W102" s="888"/>
      <c r="X102" s="888"/>
      <c r="Y102" s="888"/>
      <c r="Z102" s="888"/>
      <c r="AA102" s="888"/>
      <c r="AB102" s="888"/>
      <c r="AC102" s="888"/>
      <c r="AD102" s="888"/>
      <c r="AE102" s="888"/>
    </row>
    <row r="103" spans="10:31">
      <c r="J103" s="888"/>
      <c r="K103" s="888"/>
      <c r="L103" s="888"/>
      <c r="M103" s="888"/>
      <c r="N103" s="888"/>
      <c r="O103" s="888"/>
      <c r="P103" s="888"/>
      <c r="Q103" s="888"/>
      <c r="R103" s="888"/>
      <c r="S103" s="888"/>
      <c r="T103" s="888"/>
      <c r="U103" s="888"/>
      <c r="V103" s="888"/>
      <c r="W103" s="888"/>
      <c r="X103" s="888"/>
      <c r="Y103" s="888"/>
      <c r="Z103" s="888"/>
      <c r="AA103" s="888"/>
      <c r="AB103" s="888"/>
      <c r="AC103" s="888"/>
      <c r="AD103" s="888"/>
      <c r="AE103" s="888"/>
    </row>
    <row r="104" spans="10:31">
      <c r="J104" s="888"/>
      <c r="K104" s="888"/>
      <c r="L104" s="888"/>
      <c r="M104" s="888"/>
      <c r="N104" s="888"/>
      <c r="O104" s="888"/>
      <c r="P104" s="888"/>
      <c r="Q104" s="888"/>
      <c r="R104" s="888"/>
      <c r="S104" s="888"/>
      <c r="T104" s="888"/>
      <c r="U104" s="888"/>
      <c r="V104" s="888"/>
      <c r="W104" s="888"/>
      <c r="X104" s="888"/>
      <c r="Y104" s="888"/>
      <c r="Z104" s="888"/>
      <c r="AA104" s="888"/>
      <c r="AB104" s="888"/>
      <c r="AC104" s="888"/>
      <c r="AD104" s="888"/>
      <c r="AE104" s="888"/>
    </row>
    <row r="105" spans="10:31">
      <c r="J105" s="888"/>
      <c r="K105" s="888"/>
      <c r="L105" s="888"/>
      <c r="M105" s="888"/>
      <c r="N105" s="888"/>
      <c r="O105" s="888"/>
      <c r="P105" s="888"/>
      <c r="Q105" s="888"/>
      <c r="R105" s="888"/>
      <c r="S105" s="888"/>
      <c r="T105" s="888"/>
      <c r="U105" s="888"/>
      <c r="V105" s="888"/>
      <c r="W105" s="888"/>
      <c r="X105" s="888"/>
      <c r="Y105" s="888"/>
      <c r="Z105" s="888"/>
      <c r="AA105" s="888"/>
      <c r="AB105" s="888"/>
      <c r="AC105" s="888"/>
      <c r="AD105" s="888"/>
      <c r="AE105" s="888"/>
    </row>
    <row r="106" spans="10:31">
      <c r="J106" s="888"/>
      <c r="K106" s="888"/>
      <c r="L106" s="888"/>
      <c r="M106" s="888"/>
      <c r="N106" s="888"/>
      <c r="O106" s="888"/>
      <c r="P106" s="888"/>
      <c r="Q106" s="888"/>
      <c r="R106" s="888"/>
      <c r="S106" s="888"/>
      <c r="T106" s="888"/>
      <c r="U106" s="888"/>
      <c r="V106" s="888"/>
      <c r="W106" s="888"/>
      <c r="X106" s="888"/>
      <c r="Y106" s="888"/>
      <c r="Z106" s="888"/>
      <c r="AA106" s="888"/>
      <c r="AB106" s="888"/>
      <c r="AC106" s="888"/>
      <c r="AD106" s="888"/>
      <c r="AE106" s="888"/>
    </row>
    <row r="107" spans="10:31">
      <c r="J107" s="888"/>
      <c r="K107" s="888"/>
      <c r="L107" s="888"/>
      <c r="M107" s="888"/>
      <c r="N107" s="888"/>
      <c r="O107" s="888"/>
      <c r="P107" s="888"/>
      <c r="Q107" s="888"/>
      <c r="R107" s="888"/>
      <c r="S107" s="888"/>
      <c r="T107" s="888"/>
      <c r="U107" s="888"/>
      <c r="V107" s="888"/>
      <c r="W107" s="888"/>
      <c r="X107" s="888"/>
      <c r="Y107" s="888"/>
      <c r="Z107" s="888"/>
      <c r="AA107" s="888"/>
      <c r="AB107" s="888"/>
      <c r="AC107" s="888"/>
      <c r="AD107" s="888"/>
      <c r="AE107" s="888"/>
    </row>
    <row r="108" spans="10:31">
      <c r="J108" s="888"/>
      <c r="K108" s="888"/>
      <c r="L108" s="888"/>
      <c r="M108" s="888"/>
      <c r="N108" s="888"/>
      <c r="O108" s="888"/>
      <c r="P108" s="888"/>
      <c r="Q108" s="888"/>
      <c r="R108" s="888"/>
      <c r="S108" s="888"/>
      <c r="T108" s="888"/>
      <c r="U108" s="888"/>
      <c r="V108" s="888"/>
      <c r="W108" s="888"/>
      <c r="X108" s="888"/>
      <c r="Y108" s="888"/>
      <c r="Z108" s="888"/>
      <c r="AA108" s="888"/>
      <c r="AB108" s="888"/>
      <c r="AC108" s="888"/>
      <c r="AD108" s="888"/>
      <c r="AE108" s="888"/>
    </row>
    <row r="109" spans="10:31">
      <c r="J109" s="888"/>
      <c r="K109" s="888"/>
      <c r="L109" s="888"/>
      <c r="M109" s="888"/>
      <c r="N109" s="888"/>
      <c r="O109" s="888"/>
      <c r="P109" s="888"/>
      <c r="Q109" s="888"/>
      <c r="R109" s="888"/>
      <c r="S109" s="888"/>
      <c r="T109" s="888"/>
      <c r="U109" s="888"/>
      <c r="V109" s="888"/>
      <c r="W109" s="888"/>
      <c r="X109" s="888"/>
      <c r="Y109" s="888"/>
      <c r="Z109" s="888"/>
      <c r="AA109" s="888"/>
      <c r="AB109" s="888"/>
      <c r="AC109" s="888"/>
      <c r="AD109" s="888"/>
      <c r="AE109" s="888"/>
    </row>
    <row r="110" spans="10:31">
      <c r="J110" s="888"/>
      <c r="K110" s="888"/>
      <c r="L110" s="888"/>
      <c r="M110" s="888"/>
      <c r="N110" s="888"/>
      <c r="O110" s="888"/>
      <c r="P110" s="888"/>
      <c r="Q110" s="888"/>
      <c r="R110" s="888"/>
      <c r="S110" s="888"/>
      <c r="T110" s="888"/>
      <c r="U110" s="888"/>
      <c r="V110" s="888"/>
      <c r="W110" s="888"/>
      <c r="X110" s="888"/>
      <c r="Y110" s="888"/>
      <c r="Z110" s="888"/>
      <c r="AA110" s="888"/>
      <c r="AB110" s="888"/>
      <c r="AC110" s="888"/>
      <c r="AD110" s="888"/>
      <c r="AE110" s="888"/>
    </row>
    <row r="111" spans="10:31">
      <c r="J111" s="888"/>
      <c r="K111" s="888"/>
      <c r="L111" s="888"/>
      <c r="M111" s="888"/>
      <c r="N111" s="888"/>
      <c r="O111" s="888"/>
      <c r="P111" s="888"/>
      <c r="Q111" s="888"/>
      <c r="R111" s="888"/>
      <c r="S111" s="888"/>
      <c r="T111" s="888"/>
      <c r="U111" s="888"/>
      <c r="V111" s="888"/>
      <c r="W111" s="888"/>
      <c r="X111" s="888"/>
      <c r="Y111" s="888"/>
      <c r="Z111" s="888"/>
      <c r="AA111" s="888"/>
      <c r="AB111" s="888"/>
      <c r="AC111" s="888"/>
      <c r="AD111" s="888"/>
      <c r="AE111" s="888"/>
    </row>
    <row r="112" spans="10:31">
      <c r="J112" s="888"/>
      <c r="K112" s="888"/>
      <c r="L112" s="888"/>
      <c r="M112" s="888"/>
      <c r="N112" s="888"/>
      <c r="O112" s="888"/>
      <c r="P112" s="888"/>
      <c r="Q112" s="888"/>
      <c r="R112" s="888"/>
      <c r="S112" s="888"/>
      <c r="T112" s="888"/>
      <c r="U112" s="888"/>
      <c r="V112" s="888"/>
      <c r="W112" s="888"/>
      <c r="X112" s="888"/>
      <c r="Y112" s="888"/>
      <c r="Z112" s="888"/>
      <c r="AA112" s="888"/>
      <c r="AB112" s="888"/>
      <c r="AC112" s="888"/>
      <c r="AD112" s="888"/>
      <c r="AE112" s="888"/>
    </row>
    <row r="113" spans="10:31">
      <c r="J113" s="888"/>
      <c r="K113" s="888"/>
      <c r="L113" s="888"/>
      <c r="M113" s="888"/>
      <c r="N113" s="888"/>
      <c r="O113" s="888"/>
      <c r="P113" s="888"/>
      <c r="Q113" s="888"/>
      <c r="R113" s="888"/>
      <c r="S113" s="888"/>
      <c r="T113" s="888"/>
      <c r="U113" s="888"/>
      <c r="V113" s="888"/>
      <c r="W113" s="888"/>
      <c r="X113" s="888"/>
      <c r="Y113" s="888"/>
      <c r="Z113" s="888"/>
      <c r="AA113" s="888"/>
      <c r="AB113" s="888"/>
      <c r="AC113" s="888"/>
      <c r="AD113" s="888"/>
      <c r="AE113" s="888"/>
    </row>
  </sheetData>
  <mergeCells count="132">
    <mergeCell ref="B92:H92"/>
    <mergeCell ref="B82:B85"/>
    <mergeCell ref="C82:D84"/>
    <mergeCell ref="E84:H84"/>
    <mergeCell ref="C85:H85"/>
    <mergeCell ref="B86:C91"/>
    <mergeCell ref="D91:H91"/>
    <mergeCell ref="E82:H82"/>
    <mergeCell ref="E83:H83"/>
    <mergeCell ref="D90:H90"/>
    <mergeCell ref="B63:B81"/>
    <mergeCell ref="C73:C79"/>
    <mergeCell ref="D79:H79"/>
    <mergeCell ref="C81:H81"/>
    <mergeCell ref="B8:B23"/>
    <mergeCell ref="C8:H8"/>
    <mergeCell ref="C9:H9"/>
    <mergeCell ref="F15:H15"/>
    <mergeCell ref="C23:H23"/>
    <mergeCell ref="C20:H20"/>
    <mergeCell ref="B25:B59"/>
    <mergeCell ref="C25:D28"/>
    <mergeCell ref="E25:H25"/>
    <mergeCell ref="E27:H27"/>
    <mergeCell ref="E28:H28"/>
    <mergeCell ref="C29:H29"/>
    <mergeCell ref="C30:D31"/>
    <mergeCell ref="E30:F31"/>
    <mergeCell ref="G30:H30"/>
    <mergeCell ref="G31:H31"/>
    <mergeCell ref="C32:H32"/>
    <mergeCell ref="C33:C37"/>
    <mergeCell ref="D33:H33"/>
    <mergeCell ref="D34:H34"/>
    <mergeCell ref="L4:O4"/>
    <mergeCell ref="P4:S4"/>
    <mergeCell ref="T4:W4"/>
    <mergeCell ref="X4:AA4"/>
    <mergeCell ref="AB4:AE4"/>
    <mergeCell ref="C13:H13"/>
    <mergeCell ref="F14:H14"/>
    <mergeCell ref="C12:H12"/>
    <mergeCell ref="C21:H21"/>
    <mergeCell ref="C11:H11"/>
    <mergeCell ref="C22:H22"/>
    <mergeCell ref="AC1:AE1"/>
    <mergeCell ref="B3:H7"/>
    <mergeCell ref="I3:I7"/>
    <mergeCell ref="J3:K5"/>
    <mergeCell ref="L3:AE3"/>
    <mergeCell ref="C24:D24"/>
    <mergeCell ref="E24:H24"/>
    <mergeCell ref="AD6:AD7"/>
    <mergeCell ref="L5:L7"/>
    <mergeCell ref="P5:P7"/>
    <mergeCell ref="T5:T7"/>
    <mergeCell ref="X5:X7"/>
    <mergeCell ref="AB5:AB7"/>
    <mergeCell ref="N6:N7"/>
    <mergeCell ref="R6:R7"/>
    <mergeCell ref="V6:V7"/>
    <mergeCell ref="Z6:Z7"/>
    <mergeCell ref="K6:K7"/>
    <mergeCell ref="C17:H17"/>
    <mergeCell ref="C18:H18"/>
    <mergeCell ref="C19:H19"/>
    <mergeCell ref="C14:E16"/>
    <mergeCell ref="F16:H16"/>
    <mergeCell ref="D70:E71"/>
    <mergeCell ref="F70:H70"/>
    <mergeCell ref="F71:H71"/>
    <mergeCell ref="C62:E62"/>
    <mergeCell ref="F62:H62"/>
    <mergeCell ref="C51:H51"/>
    <mergeCell ref="C52:C58"/>
    <mergeCell ref="D52:D57"/>
    <mergeCell ref="E52:H52"/>
    <mergeCell ref="E55:H55"/>
    <mergeCell ref="E56:H56"/>
    <mergeCell ref="E57:H57"/>
    <mergeCell ref="D58:H58"/>
    <mergeCell ref="C59:H59"/>
    <mergeCell ref="C60:D60"/>
    <mergeCell ref="E60:H60"/>
    <mergeCell ref="C61:E61"/>
    <mergeCell ref="F61:H61"/>
    <mergeCell ref="D73:H73"/>
    <mergeCell ref="D74:H74"/>
    <mergeCell ref="D75:H75"/>
    <mergeCell ref="C63:D64"/>
    <mergeCell ref="D86:H86"/>
    <mergeCell ref="D87:H87"/>
    <mergeCell ref="D88:H88"/>
    <mergeCell ref="D89:H89"/>
    <mergeCell ref="D76:H76"/>
    <mergeCell ref="D77:H77"/>
    <mergeCell ref="D78:H78"/>
    <mergeCell ref="C80:H80"/>
    <mergeCell ref="C72:H72"/>
    <mergeCell ref="E63:H63"/>
    <mergeCell ref="E64:H64"/>
    <mergeCell ref="C65:H65"/>
    <mergeCell ref="C66:C68"/>
    <mergeCell ref="D66:E66"/>
    <mergeCell ref="F66:H66"/>
    <mergeCell ref="D67:E68"/>
    <mergeCell ref="F67:H67"/>
    <mergeCell ref="F68:H68"/>
    <mergeCell ref="C69:H69"/>
    <mergeCell ref="C70:C71"/>
    <mergeCell ref="E26:H26"/>
    <mergeCell ref="E53:H53"/>
    <mergeCell ref="E54:H54"/>
    <mergeCell ref="E45:H45"/>
    <mergeCell ref="E46:H46"/>
    <mergeCell ref="C43:H43"/>
    <mergeCell ref="C44:C50"/>
    <mergeCell ref="D44:D49"/>
    <mergeCell ref="E44:H44"/>
    <mergeCell ref="E47:H47"/>
    <mergeCell ref="D35:H35"/>
    <mergeCell ref="D36:H36"/>
    <mergeCell ref="D37:H37"/>
    <mergeCell ref="E48:H48"/>
    <mergeCell ref="E49:H49"/>
    <mergeCell ref="D50:H50"/>
    <mergeCell ref="C38:H38"/>
    <mergeCell ref="C39:C42"/>
    <mergeCell ref="D39:H39"/>
    <mergeCell ref="D40:H40"/>
    <mergeCell ref="D41:H41"/>
    <mergeCell ref="D42:H42"/>
  </mergeCells>
  <phoneticPr fontId="2"/>
  <dataValidations count="1">
    <dataValidation type="custom" allowBlank="1" showInputMessage="1" showErrorMessage="1" sqref="L8:S92">
      <formula1>"　"</formula1>
    </dataValidation>
  </dataValidations>
  <printOptions horizontalCentered="1" verticalCentered="1"/>
  <pageMargins left="0.21" right="0" top="0" bottom="0.2" header="0.2" footer="0.2"/>
  <pageSetup paperSize="9" scale="89" orientation="landscape" r:id="rId1"/>
  <headerFooter alignWithMargins="0"/>
  <rowBreaks count="1" manualBreakCount="1">
    <brk id="59" min="1" max="30"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Z32"/>
  <sheetViews>
    <sheetView showGridLines="0" view="pageBreakPreview" zoomScaleNormal="100" zoomScaleSheetLayoutView="100" workbookViewId="0">
      <selection activeCell="A2" sqref="A2"/>
    </sheetView>
  </sheetViews>
  <sheetFormatPr defaultRowHeight="13.5"/>
  <cols>
    <col min="1" max="1" width="4.875" customWidth="1"/>
    <col min="3" max="4" width="4.875" customWidth="1"/>
    <col min="5" max="5" width="7" customWidth="1"/>
    <col min="6" max="7" width="4.875" customWidth="1"/>
    <col min="8" max="18" width="6.625" customWidth="1"/>
  </cols>
  <sheetData>
    <row r="1" spans="1:78" ht="6" customHeight="1"/>
    <row r="2" spans="1:78" ht="17.25">
      <c r="B2" s="5" t="s">
        <v>459</v>
      </c>
      <c r="P2" s="1321" t="s">
        <v>460</v>
      </c>
      <c r="Q2" s="1322"/>
      <c r="R2" s="1323"/>
    </row>
    <row r="3" spans="1:78" ht="6.75" customHeight="1"/>
    <row r="4" spans="1:78">
      <c r="A4" s="1324" t="s">
        <v>461</v>
      </c>
      <c r="B4" s="1325"/>
      <c r="C4" s="1325"/>
      <c r="D4" s="1325"/>
      <c r="E4" s="1325"/>
      <c r="F4" s="1325"/>
      <c r="G4" s="1325"/>
      <c r="H4" s="1325"/>
      <c r="I4" s="1325"/>
      <c r="J4" s="1325"/>
      <c r="K4" s="1325"/>
      <c r="L4" s="1325"/>
      <c r="M4" s="1325"/>
      <c r="N4" s="1325"/>
      <c r="O4" s="1325"/>
      <c r="P4" s="6"/>
      <c r="Q4" s="6"/>
      <c r="R4" s="7"/>
      <c r="S4" s="8"/>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row>
    <row r="5" spans="1:78" ht="13.5" customHeight="1">
      <c r="A5" s="1326" t="s">
        <v>462</v>
      </c>
      <c r="B5" s="1329"/>
      <c r="C5" s="1331"/>
      <c r="D5" s="1332"/>
      <c r="E5" s="1348" t="s">
        <v>463</v>
      </c>
      <c r="F5" s="1349" t="s">
        <v>601</v>
      </c>
      <c r="G5" s="1350"/>
      <c r="H5" s="1355" t="s">
        <v>464</v>
      </c>
      <c r="I5" s="1356"/>
      <c r="J5" s="1335" t="s">
        <v>430</v>
      </c>
      <c r="K5" s="1349" t="s">
        <v>465</v>
      </c>
      <c r="L5" s="1348"/>
      <c r="M5" s="1350"/>
      <c r="N5" s="1335" t="s">
        <v>466</v>
      </c>
      <c r="O5" s="1335" t="s">
        <v>602</v>
      </c>
      <c r="P5" s="1355" t="s">
        <v>467</v>
      </c>
      <c r="Q5" s="1361"/>
      <c r="R5" s="1356"/>
      <c r="S5" s="1230" t="s">
        <v>688</v>
      </c>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row>
    <row r="6" spans="1:78" ht="9" customHeight="1">
      <c r="A6" s="1327"/>
      <c r="B6" s="1330"/>
      <c r="C6" s="1333"/>
      <c r="D6" s="1334"/>
      <c r="E6" s="1346"/>
      <c r="F6" s="1351"/>
      <c r="G6" s="1352"/>
      <c r="H6" s="1357"/>
      <c r="I6" s="1358"/>
      <c r="J6" s="1336"/>
      <c r="K6" s="1351"/>
      <c r="L6" s="1346"/>
      <c r="M6" s="1352"/>
      <c r="N6" s="1336"/>
      <c r="O6" s="1336"/>
      <c r="P6" s="1357"/>
      <c r="Q6" s="1362"/>
      <c r="R6" s="1358"/>
      <c r="S6" s="8"/>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row>
    <row r="7" spans="1:78" ht="11.25" customHeight="1">
      <c r="A7" s="1327"/>
      <c r="B7" s="1338" t="s">
        <v>468</v>
      </c>
      <c r="C7" s="1340" t="s">
        <v>469</v>
      </c>
      <c r="D7" s="1341"/>
      <c r="E7" s="1344" t="s">
        <v>470</v>
      </c>
      <c r="F7" s="1351"/>
      <c r="G7" s="1352"/>
      <c r="H7" s="1359"/>
      <c r="I7" s="1360"/>
      <c r="J7" s="1336"/>
      <c r="K7" s="1346"/>
      <c r="L7" s="1363" t="s">
        <v>471</v>
      </c>
      <c r="M7" s="1365" t="s">
        <v>472</v>
      </c>
      <c r="N7" s="1336"/>
      <c r="O7" s="1336"/>
      <c r="P7" s="1357"/>
      <c r="Q7" s="1363" t="s">
        <v>473</v>
      </c>
      <c r="R7" s="1365" t="s">
        <v>474</v>
      </c>
      <c r="S7" s="8"/>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row>
    <row r="8" spans="1:78" ht="15" customHeight="1" thickBot="1">
      <c r="A8" s="1328"/>
      <c r="B8" s="1339"/>
      <c r="C8" s="1342"/>
      <c r="D8" s="1343"/>
      <c r="E8" s="1345"/>
      <c r="F8" s="1353"/>
      <c r="G8" s="1354"/>
      <c r="H8" s="12" t="s">
        <v>475</v>
      </c>
      <c r="I8" s="13" t="s">
        <v>476</v>
      </c>
      <c r="J8" s="1337"/>
      <c r="K8" s="1347"/>
      <c r="L8" s="1367"/>
      <c r="M8" s="1366"/>
      <c r="N8" s="1337"/>
      <c r="O8" s="1337"/>
      <c r="P8" s="1368"/>
      <c r="Q8" s="1364"/>
      <c r="R8" s="1366"/>
      <c r="S8" s="8"/>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row>
    <row r="9" spans="1:78" ht="20.100000000000001" customHeight="1" thickTop="1">
      <c r="A9" s="1303" t="s">
        <v>778</v>
      </c>
      <c r="B9" s="15"/>
      <c r="C9" s="1314"/>
      <c r="D9" s="1315"/>
      <c r="E9" s="1145">
        <f>ROUND(E10/F10*100,1)</f>
        <v>10.6</v>
      </c>
      <c r="F9" s="1305"/>
      <c r="G9" s="1306"/>
      <c r="H9" s="16"/>
      <c r="I9" s="17"/>
      <c r="J9" s="1048"/>
      <c r="K9" s="19"/>
      <c r="L9" s="20"/>
      <c r="M9" s="21"/>
      <c r="N9" s="18"/>
      <c r="O9" s="22"/>
      <c r="P9" s="23"/>
      <c r="Q9" s="24"/>
      <c r="R9" s="25"/>
      <c r="S9" s="8"/>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row>
    <row r="10" spans="1:78" ht="20.100000000000001" customHeight="1">
      <c r="A10" s="1304"/>
      <c r="B10" s="26">
        <f>ROUND(○調査表３!$E$27/1000,0)</f>
        <v>2113</v>
      </c>
      <c r="C10" s="1316">
        <f>ROUND(○調査表４!E$27/1000,0)</f>
        <v>2004</v>
      </c>
      <c r="D10" s="1317"/>
      <c r="E10" s="1144">
        <v>106</v>
      </c>
      <c r="F10" s="1307">
        <f>○調査表５!G8/1000</f>
        <v>1000.231</v>
      </c>
      <c r="G10" s="1308"/>
      <c r="H10" s="27">
        <f>○調査表５!G25</f>
        <v>5.0999999999999996</v>
      </c>
      <c r="I10" s="28">
        <f>○調査表５!G26</f>
        <v>5.8</v>
      </c>
      <c r="J10" s="1049">
        <f>○調査表６!E22</f>
        <v>-74.599999999999994</v>
      </c>
      <c r="K10" s="30">
        <f>○調査表４!G$27</f>
        <v>0.83399999999999996</v>
      </c>
      <c r="L10" s="31">
        <f>○調査表４!G$5</f>
        <v>0.218</v>
      </c>
      <c r="M10" s="32">
        <f>○調査表４!G$9</f>
        <v>0.14299999999999999</v>
      </c>
      <c r="N10" s="29">
        <v>0.2</v>
      </c>
      <c r="O10" s="33">
        <v>1293</v>
      </c>
      <c r="P10" s="34">
        <v>2018</v>
      </c>
      <c r="Q10" s="35">
        <v>30</v>
      </c>
      <c r="R10" s="36">
        <v>713</v>
      </c>
      <c r="S10" s="8"/>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row>
    <row r="11" spans="1:78" ht="20.100000000000001" customHeight="1">
      <c r="A11" s="1303" t="s">
        <v>703</v>
      </c>
      <c r="B11" s="15"/>
      <c r="C11" s="1305"/>
      <c r="D11" s="1306"/>
      <c r="E11" s="1145">
        <f>ROUND(E12/F12*100,1)</f>
        <v>15</v>
      </c>
      <c r="F11" s="1305"/>
      <c r="G11" s="1306"/>
      <c r="H11" s="16"/>
      <c r="I11" s="17"/>
      <c r="J11" s="1048"/>
      <c r="K11" s="19"/>
      <c r="L11" s="20"/>
      <c r="M11" s="21"/>
      <c r="N11" s="18"/>
      <c r="O11" s="22"/>
      <c r="P11" s="23"/>
      <c r="Q11" s="24"/>
      <c r="R11" s="25"/>
      <c r="S11" s="8"/>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row>
    <row r="12" spans="1:78" ht="20.100000000000001" customHeight="1">
      <c r="A12" s="1304"/>
      <c r="B12" s="26">
        <f>ROUND(○調査表３!$G$27/1000,0)</f>
        <v>2752</v>
      </c>
      <c r="C12" s="1307">
        <f>ROUND(○調査表４!H$27/1000,0)</f>
        <v>2578</v>
      </c>
      <c r="D12" s="1308"/>
      <c r="E12" s="1142">
        <v>145</v>
      </c>
      <c r="F12" s="1307">
        <f>○調査表５!I8/1000</f>
        <v>967.18899999999996</v>
      </c>
      <c r="G12" s="1308"/>
      <c r="H12" s="27">
        <f>○調査表５!I25</f>
        <v>5.2</v>
      </c>
      <c r="I12" s="28">
        <f>○調査表５!I26</f>
        <v>5.4</v>
      </c>
      <c r="J12" s="1049">
        <f>○調査表６!F22</f>
        <v>-77.7</v>
      </c>
      <c r="K12" s="30">
        <f>○調査表４!J$27</f>
        <v>0.73499999999999999</v>
      </c>
      <c r="L12" s="31">
        <f>○調査表４!J$5</f>
        <v>0.22800000000000001</v>
      </c>
      <c r="M12" s="32">
        <f>○調査表４!J$9</f>
        <v>0.14899999999999999</v>
      </c>
      <c r="N12" s="29">
        <v>0.2</v>
      </c>
      <c r="O12" s="33">
        <v>1341</v>
      </c>
      <c r="P12" s="34">
        <v>2220</v>
      </c>
      <c r="Q12" s="35">
        <v>30</v>
      </c>
      <c r="R12" s="36">
        <v>715</v>
      </c>
      <c r="S12" s="8"/>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row>
    <row r="13" spans="1:78" ht="20.100000000000001" customHeight="1">
      <c r="A13" s="1303" t="s">
        <v>704</v>
      </c>
      <c r="B13" s="37"/>
      <c r="C13" s="1310"/>
      <c r="D13" s="1311"/>
      <c r="E13" s="1146">
        <f>ROUND(E14/F14*100,1)</f>
        <v>13.8</v>
      </c>
      <c r="F13" s="1310"/>
      <c r="G13" s="1311"/>
      <c r="H13" s="38"/>
      <c r="I13" s="39"/>
      <c r="J13" s="1050"/>
      <c r="K13" s="40"/>
      <c r="L13" s="41"/>
      <c r="M13" s="42"/>
      <c r="N13" s="11"/>
      <c r="O13" s="43"/>
      <c r="P13" s="44"/>
      <c r="Q13" s="45"/>
      <c r="R13" s="46"/>
      <c r="S13" s="8"/>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row>
    <row r="14" spans="1:78" ht="20.100000000000001" customHeight="1" thickBot="1">
      <c r="A14" s="1304"/>
      <c r="B14" s="37">
        <f>ROUND(○調査表３!$I$27/1000,0)</f>
        <v>2366</v>
      </c>
      <c r="C14" s="1312">
        <f>ROUND(○調査表４!K$27/1000,0)</f>
        <v>2200</v>
      </c>
      <c r="D14" s="1313"/>
      <c r="E14" s="1143">
        <v>123</v>
      </c>
      <c r="F14" s="1312">
        <f>○調査表５!K8/1000</f>
        <v>894.08699999999999</v>
      </c>
      <c r="G14" s="1313"/>
      <c r="H14" s="48">
        <f>○調査表５!K25</f>
        <v>7.1</v>
      </c>
      <c r="I14" s="49">
        <f>○調査表５!K26</f>
        <v>5.8</v>
      </c>
      <c r="J14" s="1051">
        <f>○調査表６!G22</f>
        <v>-94.9</v>
      </c>
      <c r="K14" s="50">
        <f>○調査表４!M$27</f>
        <v>0.69900000000000007</v>
      </c>
      <c r="L14" s="51">
        <f>○調査表４!M$5</f>
        <v>0.24099999999999999</v>
      </c>
      <c r="M14" s="52">
        <f>○調査表４!M$9</f>
        <v>0.155</v>
      </c>
      <c r="N14" s="14">
        <v>0.2</v>
      </c>
      <c r="O14" s="47">
        <v>1311</v>
      </c>
      <c r="P14" s="53">
        <v>2067</v>
      </c>
      <c r="Q14" s="54">
        <v>30</v>
      </c>
      <c r="R14" s="55">
        <v>717</v>
      </c>
      <c r="S14" s="8"/>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row>
    <row r="15" spans="1:78" ht="20.100000000000001" customHeight="1" thickTop="1">
      <c r="A15" s="1318" t="s">
        <v>779</v>
      </c>
      <c r="B15" s="56"/>
      <c r="C15" s="1319"/>
      <c r="D15" s="1320"/>
      <c r="E15" s="1147">
        <f>ROUND(E16/F16*100,1)</f>
        <v>43.3</v>
      </c>
      <c r="F15" s="1319"/>
      <c r="G15" s="1320"/>
      <c r="H15" s="57"/>
      <c r="I15" s="58"/>
      <c r="J15" s="1052"/>
      <c r="K15" s="60"/>
      <c r="L15" s="61"/>
      <c r="M15" s="62"/>
      <c r="N15" s="59"/>
      <c r="O15" s="63"/>
      <c r="P15" s="64"/>
      <c r="Q15" s="65"/>
      <c r="R15" s="66"/>
      <c r="S15" s="8"/>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row>
    <row r="16" spans="1:78" ht="20.100000000000001" customHeight="1">
      <c r="A16" s="1304"/>
      <c r="B16" s="37">
        <f>ROUND(○調査表３!$K$27/1000,0)</f>
        <v>1856</v>
      </c>
      <c r="C16" s="1310">
        <f>ROUND(○調査表４!N$27/1000,0)</f>
        <v>1475</v>
      </c>
      <c r="D16" s="1311"/>
      <c r="E16" s="1148">
        <f>B16-C16</f>
        <v>381</v>
      </c>
      <c r="F16" s="1310">
        <f>○調査表５!M8/1000</f>
        <v>879.14700000000005</v>
      </c>
      <c r="G16" s="1311"/>
      <c r="H16" s="38">
        <f>○調査表５!M25</f>
        <v>6.6</v>
      </c>
      <c r="I16" s="39">
        <f>○調査表５!M26</f>
        <v>6.3</v>
      </c>
      <c r="J16" s="1050">
        <f>○調査表６!H22</f>
        <v>-112.6</v>
      </c>
      <c r="K16" s="67">
        <f>○調査表４!P27</f>
        <v>0.84082540023679364</v>
      </c>
      <c r="L16" s="41">
        <f>○調査表４!P$5</f>
        <v>0.26681877231932977</v>
      </c>
      <c r="M16" s="42">
        <f>○調査表４!P$9</f>
        <v>0.14158586453641997</v>
      </c>
      <c r="N16" s="11">
        <v>0.2</v>
      </c>
      <c r="O16" s="43">
        <v>1208</v>
      </c>
      <c r="P16" s="44">
        <v>2320</v>
      </c>
      <c r="Q16" s="45">
        <v>30</v>
      </c>
      <c r="R16" s="46">
        <v>717</v>
      </c>
      <c r="S16" s="8"/>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row>
    <row r="17" spans="1:78" ht="20.100000000000001" customHeight="1">
      <c r="A17" s="1303" t="s">
        <v>709</v>
      </c>
      <c r="B17" s="15"/>
      <c r="C17" s="1305"/>
      <c r="D17" s="1306"/>
      <c r="E17" s="1145">
        <f>ROUND(E18/F18*100,1)</f>
        <v>28.7</v>
      </c>
      <c r="F17" s="1305"/>
      <c r="G17" s="1306"/>
      <c r="H17" s="16"/>
      <c r="I17" s="17"/>
      <c r="J17" s="1048"/>
      <c r="K17" s="19"/>
      <c r="L17" s="20"/>
      <c r="M17" s="21"/>
      <c r="N17" s="18"/>
      <c r="O17" s="22"/>
      <c r="P17" s="23"/>
      <c r="Q17" s="24"/>
      <c r="R17" s="25"/>
      <c r="S17" s="8"/>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row>
    <row r="18" spans="1:78" ht="20.100000000000001" customHeight="1">
      <c r="A18" s="1304"/>
      <c r="B18" s="26">
        <f>ROUND(○調査表３!$M$27/1000,0)</f>
        <v>1936</v>
      </c>
      <c r="C18" s="1307">
        <f>ROUND(○調査表４!Q$27/1000,0)</f>
        <v>1686</v>
      </c>
      <c r="D18" s="1308"/>
      <c r="E18" s="1149">
        <f>B18-C18</f>
        <v>250</v>
      </c>
      <c r="F18" s="1307">
        <f>○調査表５!O8/1000</f>
        <v>869.96299999999997</v>
      </c>
      <c r="G18" s="1308"/>
      <c r="H18" s="27">
        <f>○調査表５!O25</f>
        <v>7.5</v>
      </c>
      <c r="I18" s="28">
        <f>○調査表５!O26</f>
        <v>7.1</v>
      </c>
      <c r="J18" s="1049">
        <f>○調査表６!I22</f>
        <v>-122.1</v>
      </c>
      <c r="K18" s="68">
        <f>○調査表４!S$27</f>
        <v>0.78774598501546012</v>
      </c>
      <c r="L18" s="31">
        <f>○調査表４!S$5</f>
        <v>0.27272198094275923</v>
      </c>
      <c r="M18" s="32">
        <f>○調査表４!S$9</f>
        <v>0.1472575371604356</v>
      </c>
      <c r="N18" s="29">
        <v>0.2</v>
      </c>
      <c r="O18" s="33">
        <v>1175</v>
      </c>
      <c r="P18" s="34">
        <v>1820</v>
      </c>
      <c r="Q18" s="35">
        <v>30</v>
      </c>
      <c r="R18" s="36">
        <v>717</v>
      </c>
      <c r="S18" s="8"/>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row>
    <row r="19" spans="1:78" ht="20.100000000000001" customHeight="1">
      <c r="A19" s="1303" t="s">
        <v>780</v>
      </c>
      <c r="B19" s="37"/>
      <c r="C19" s="1310"/>
      <c r="D19" s="1311"/>
      <c r="E19" s="1146">
        <f>ROUND(E20/F20*100,1)</f>
        <v>26.5</v>
      </c>
      <c r="F19" s="1310"/>
      <c r="G19" s="1311"/>
      <c r="H19" s="38"/>
      <c r="I19" s="39"/>
      <c r="J19" s="1050"/>
      <c r="K19" s="40"/>
      <c r="L19" s="41"/>
      <c r="M19" s="42"/>
      <c r="N19" s="11"/>
      <c r="O19" s="43"/>
      <c r="P19" s="44"/>
      <c r="Q19" s="45"/>
      <c r="R19" s="46"/>
      <c r="S19" s="8"/>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row>
    <row r="20" spans="1:78" ht="20.100000000000001" customHeight="1">
      <c r="A20" s="1304"/>
      <c r="B20" s="26">
        <f>ROUND(○調査表３!$O27/1000,0)</f>
        <v>2172</v>
      </c>
      <c r="C20" s="1310">
        <f>ROUND(○調査表４!T$27/1000,0)</f>
        <v>1942</v>
      </c>
      <c r="D20" s="1311"/>
      <c r="E20" s="1148">
        <f>B20-C20</f>
        <v>230</v>
      </c>
      <c r="F20" s="1310">
        <f>○調査表５!Q8/1000</f>
        <v>868.36099999999999</v>
      </c>
      <c r="G20" s="1311"/>
      <c r="H20" s="38">
        <f>○調査表５!Q25</f>
        <v>7.7</v>
      </c>
      <c r="I20" s="39">
        <f>○調査表５!Q26</f>
        <v>7.3</v>
      </c>
      <c r="J20" s="1050">
        <f>○調査表６!J22</f>
        <v>-119.5</v>
      </c>
      <c r="K20" s="67">
        <f>○調査表４!V$27</f>
        <v>0.80650545558814202</v>
      </c>
      <c r="L20" s="41">
        <f>○調査表４!V$5</f>
        <v>0.27997303646616728</v>
      </c>
      <c r="M20" s="42">
        <f>○調査表４!V$9</f>
        <v>0.15188417753676045</v>
      </c>
      <c r="N20" s="11">
        <v>0.2</v>
      </c>
      <c r="O20" s="43">
        <v>1225</v>
      </c>
      <c r="P20" s="44">
        <v>1920</v>
      </c>
      <c r="Q20" s="45">
        <v>30</v>
      </c>
      <c r="R20" s="46">
        <v>717</v>
      </c>
      <c r="S20" s="8"/>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row>
    <row r="21" spans="1:78" ht="20.100000000000001" customHeight="1">
      <c r="A21" s="1303" t="s">
        <v>781</v>
      </c>
      <c r="B21" s="15"/>
      <c r="C21" s="1305"/>
      <c r="D21" s="1306"/>
      <c r="E21" s="1145">
        <f>ROUND(E22/F22*100,1)</f>
        <v>23.9</v>
      </c>
      <c r="F21" s="1305"/>
      <c r="G21" s="1306"/>
      <c r="H21" s="16"/>
      <c r="I21" s="17"/>
      <c r="J21" s="1048"/>
      <c r="K21" s="19"/>
      <c r="L21" s="20"/>
      <c r="M21" s="21"/>
      <c r="N21" s="18"/>
      <c r="O21" s="22"/>
      <c r="P21" s="23"/>
      <c r="Q21" s="24"/>
      <c r="R21" s="25"/>
      <c r="S21" s="8"/>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row>
    <row r="22" spans="1:78" ht="20.100000000000001" customHeight="1">
      <c r="A22" s="1304"/>
      <c r="B22" s="26">
        <f>ROUND(○調査表３!$Q$27/1000,0)</f>
        <v>1830</v>
      </c>
      <c r="C22" s="1307">
        <f>ROUND(○調査表４!W$27/1000,0)</f>
        <v>1621</v>
      </c>
      <c r="D22" s="1308"/>
      <c r="E22" s="1149">
        <f>B22-C22</f>
        <v>209</v>
      </c>
      <c r="F22" s="1307">
        <f>○調査表５!S8/1000</f>
        <v>873.35299999999995</v>
      </c>
      <c r="G22" s="1308"/>
      <c r="H22" s="27">
        <f>○調査表５!S25</f>
        <v>7.2</v>
      </c>
      <c r="I22" s="28">
        <f>○調査表５!S26</f>
        <v>7.5</v>
      </c>
      <c r="J22" s="1049">
        <f>○調査表６!K22</f>
        <v>-134.30000000000001</v>
      </c>
      <c r="K22" s="67">
        <f>○調査表４!Y$27</f>
        <v>0.82221955179990946</v>
      </c>
      <c r="L22" s="31">
        <f>○調査表４!Y$5</f>
        <v>0.28288894364376654</v>
      </c>
      <c r="M22" s="32">
        <f>○調査表４!Y$9</f>
        <v>0.15418794028307375</v>
      </c>
      <c r="N22" s="29">
        <v>0.2</v>
      </c>
      <c r="O22" s="33">
        <v>1151</v>
      </c>
      <c r="P22" s="34">
        <v>2020</v>
      </c>
      <c r="Q22" s="35">
        <v>30</v>
      </c>
      <c r="R22" s="36">
        <v>717</v>
      </c>
      <c r="S22" s="8"/>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row>
    <row r="23" spans="1:78" ht="20.100000000000001" customHeight="1">
      <c r="A23" s="1303" t="s">
        <v>782</v>
      </c>
      <c r="B23" s="15"/>
      <c r="C23" s="1305"/>
      <c r="D23" s="1306"/>
      <c r="E23" s="1145">
        <f>ROUND(E24/F24*100,1)</f>
        <v>21.5</v>
      </c>
      <c r="F23" s="1305"/>
      <c r="G23" s="1306"/>
      <c r="H23" s="16"/>
      <c r="I23" s="17"/>
      <c r="J23" s="1048"/>
      <c r="K23" s="19"/>
      <c r="L23" s="20"/>
      <c r="M23" s="21"/>
      <c r="N23" s="18"/>
      <c r="O23" s="22"/>
      <c r="P23" s="23"/>
      <c r="Q23" s="24"/>
      <c r="R23" s="25"/>
      <c r="S23" s="8"/>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row>
    <row r="24" spans="1:78" ht="20.100000000000001" customHeight="1">
      <c r="A24" s="1304"/>
      <c r="B24" s="26">
        <f>ROUND(○調査表３!$S$27/1000,0)</f>
        <v>2405</v>
      </c>
      <c r="C24" s="1307">
        <f>ROUND(○調査表４!Z$27/1000,0)</f>
        <v>2219</v>
      </c>
      <c r="D24" s="1308"/>
      <c r="E24" s="1149">
        <f>B24-C24</f>
        <v>186</v>
      </c>
      <c r="F24" s="1307">
        <f>○調査表５!U8/1000</f>
        <v>864.09900000000005</v>
      </c>
      <c r="G24" s="1308"/>
      <c r="H24" s="27">
        <f>○調査表５!U25</f>
        <v>8.5</v>
      </c>
      <c r="I24" s="28">
        <f>○調査表５!U26</f>
        <v>7.8</v>
      </c>
      <c r="J24" s="1049">
        <f>○調査表６!L22</f>
        <v>-141.9</v>
      </c>
      <c r="K24" s="68">
        <f>○調査表４!AB$27</f>
        <v>0.87445311128996139</v>
      </c>
      <c r="L24" s="31">
        <f>○調査表４!AB$5</f>
        <v>0.284424488511555</v>
      </c>
      <c r="M24" s="32">
        <f>○調査表４!AB$9</f>
        <v>0.15575309777533036</v>
      </c>
      <c r="N24" s="29">
        <v>0.2</v>
      </c>
      <c r="O24" s="33">
        <v>1139</v>
      </c>
      <c r="P24" s="34">
        <v>2120</v>
      </c>
      <c r="Q24" s="35">
        <v>30</v>
      </c>
      <c r="R24" s="36">
        <v>717</v>
      </c>
      <c r="S24" s="8"/>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row>
    <row r="25" spans="1:78" ht="20.100000000000001" customHeight="1">
      <c r="A25" s="1303" t="s">
        <v>783</v>
      </c>
      <c r="B25" s="37"/>
      <c r="C25" s="1310"/>
      <c r="D25" s="1311"/>
      <c r="E25" s="1146">
        <f>ROUND(E26/F26*100,1)</f>
        <v>20.6</v>
      </c>
      <c r="F25" s="1310"/>
      <c r="G25" s="1311"/>
      <c r="H25" s="38"/>
      <c r="I25" s="39"/>
      <c r="J25" s="1050"/>
      <c r="K25" s="40"/>
      <c r="L25" s="41"/>
      <c r="M25" s="42"/>
      <c r="N25" s="11"/>
      <c r="O25" s="43"/>
      <c r="P25" s="44"/>
      <c r="Q25" s="45"/>
      <c r="R25" s="46"/>
      <c r="S25" s="8"/>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row>
    <row r="26" spans="1:78" ht="20.100000000000001" customHeight="1" thickBot="1">
      <c r="A26" s="1309"/>
      <c r="B26" s="69">
        <f>ROUND(○調査表３!$U$27/1000,0)</f>
        <v>2011</v>
      </c>
      <c r="C26" s="1312">
        <f>ROUND(○調査表４!AC$27/1000,0)</f>
        <v>1833</v>
      </c>
      <c r="D26" s="1313"/>
      <c r="E26" s="1150">
        <f>B26-C26</f>
        <v>178</v>
      </c>
      <c r="F26" s="1312">
        <f>○調査表５!W8/1000</f>
        <v>862.54499999999996</v>
      </c>
      <c r="G26" s="1313"/>
      <c r="H26" s="48">
        <f>○調査表５!W25</f>
        <v>8.8000000000000007</v>
      </c>
      <c r="I26" s="49">
        <f>○調査表５!W26</f>
        <v>8.1999999999999993</v>
      </c>
      <c r="J26" s="1051">
        <f>○調査表６!M22</f>
        <v>-164</v>
      </c>
      <c r="K26" s="50">
        <f>○調査表４!AE$27</f>
        <v>0.88713010414944615</v>
      </c>
      <c r="L26" s="51">
        <f>○調査表４!AE$5</f>
        <v>0.28618013862400155</v>
      </c>
      <c r="M26" s="52">
        <f>○調査表４!AE$9</f>
        <v>0.15744892322456039</v>
      </c>
      <c r="N26" s="14">
        <v>0.2</v>
      </c>
      <c r="O26" s="47">
        <v>1009</v>
      </c>
      <c r="P26" s="53">
        <v>2100</v>
      </c>
      <c r="Q26" s="54">
        <v>30</v>
      </c>
      <c r="R26" s="55">
        <v>717</v>
      </c>
      <c r="S26" s="8"/>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ht="12.95" customHeight="1" thickTop="1">
      <c r="A27" s="70"/>
      <c r="B27" s="70"/>
      <c r="C27" s="70"/>
      <c r="D27" s="70"/>
      <c r="E27" s="70"/>
      <c r="F27" s="70"/>
      <c r="G27" s="70"/>
      <c r="H27" s="70"/>
      <c r="I27" s="70"/>
      <c r="J27" s="70"/>
      <c r="K27" s="70"/>
      <c r="L27" s="70"/>
      <c r="M27" s="70"/>
      <c r="N27" s="70"/>
      <c r="O27" s="70"/>
      <c r="P27" s="70"/>
      <c r="Q27" s="70"/>
      <c r="R27" s="70"/>
    </row>
    <row r="28" spans="1:78" ht="12.95" customHeight="1">
      <c r="A28" s="70"/>
      <c r="B28" s="70"/>
      <c r="C28" s="70"/>
      <c r="D28" s="70"/>
      <c r="E28" s="70"/>
      <c r="F28" s="70"/>
      <c r="G28" s="70"/>
      <c r="H28" s="70"/>
      <c r="I28" s="70"/>
      <c r="J28" s="70"/>
      <c r="K28" s="70"/>
      <c r="L28" s="70"/>
      <c r="M28" s="70"/>
      <c r="N28" s="70"/>
      <c r="O28" s="70"/>
      <c r="P28" s="70"/>
      <c r="Q28" s="70"/>
      <c r="R28" s="70"/>
    </row>
    <row r="29" spans="1:78" ht="12.95" customHeight="1">
      <c r="A29" s="70"/>
      <c r="B29" s="70"/>
      <c r="C29" s="70"/>
      <c r="D29" s="70"/>
      <c r="E29" s="70"/>
      <c r="F29" s="70"/>
      <c r="G29" s="70"/>
      <c r="H29" s="70"/>
      <c r="I29" s="70"/>
      <c r="J29" s="70"/>
      <c r="K29" s="70"/>
      <c r="L29" s="70"/>
      <c r="M29" s="70"/>
      <c r="N29" s="70"/>
      <c r="O29" s="70"/>
      <c r="P29" s="70"/>
      <c r="Q29" s="70"/>
      <c r="R29" s="70"/>
    </row>
    <row r="30" spans="1:78" ht="12.95" customHeight="1">
      <c r="A30" s="70"/>
      <c r="B30" s="70"/>
      <c r="C30" s="70"/>
      <c r="D30" s="70"/>
      <c r="E30" s="70"/>
      <c r="F30" s="70"/>
      <c r="G30" s="70"/>
      <c r="H30" s="70"/>
      <c r="I30" s="70"/>
      <c r="J30" s="70"/>
      <c r="K30" s="70"/>
      <c r="L30" s="70"/>
      <c r="M30" s="70"/>
      <c r="N30" s="70"/>
      <c r="O30" s="70"/>
      <c r="P30" s="70"/>
      <c r="Q30" s="70"/>
      <c r="R30" s="70"/>
    </row>
    <row r="31" spans="1:78">
      <c r="A31" s="70"/>
      <c r="B31" s="70"/>
      <c r="C31" s="70"/>
      <c r="D31" s="70"/>
      <c r="E31" s="70"/>
      <c r="F31" s="70"/>
      <c r="G31" s="70"/>
      <c r="H31" s="70"/>
      <c r="I31" s="70"/>
      <c r="J31" s="70"/>
      <c r="K31" s="70"/>
      <c r="L31" s="70"/>
      <c r="M31" s="70"/>
      <c r="N31" s="70"/>
      <c r="O31" s="70"/>
      <c r="P31" s="70"/>
      <c r="Q31" s="70"/>
      <c r="R31" s="70"/>
    </row>
    <row r="32" spans="1:78">
      <c r="A32" s="70"/>
      <c r="B32" s="70"/>
      <c r="C32" s="70"/>
      <c r="D32" s="70"/>
      <c r="E32" s="70"/>
      <c r="F32" s="70"/>
      <c r="G32" s="70"/>
      <c r="H32" s="70"/>
      <c r="I32" s="70"/>
      <c r="J32" s="70"/>
      <c r="K32" s="70"/>
      <c r="L32" s="70"/>
      <c r="M32" s="70"/>
      <c r="N32" s="70"/>
      <c r="O32" s="70"/>
      <c r="P32" s="70"/>
      <c r="Q32" s="70"/>
      <c r="R32" s="70"/>
    </row>
  </sheetData>
  <mergeCells count="67">
    <mergeCell ref="Q7:Q8"/>
    <mergeCell ref="R7:R8"/>
    <mergeCell ref="O5:O8"/>
    <mergeCell ref="L7:L8"/>
    <mergeCell ref="M7:M8"/>
    <mergeCell ref="P7:P8"/>
    <mergeCell ref="P2:R2"/>
    <mergeCell ref="A4:O4"/>
    <mergeCell ref="A5:A8"/>
    <mergeCell ref="B5:B6"/>
    <mergeCell ref="C5:D6"/>
    <mergeCell ref="N5:N8"/>
    <mergeCell ref="B7:B8"/>
    <mergeCell ref="C7:D8"/>
    <mergeCell ref="E7:E8"/>
    <mergeCell ref="K7:K8"/>
    <mergeCell ref="E5:E6"/>
    <mergeCell ref="F5:G8"/>
    <mergeCell ref="H5:I7"/>
    <mergeCell ref="K5:M6"/>
    <mergeCell ref="J5:J8"/>
    <mergeCell ref="P5:R6"/>
    <mergeCell ref="A11:A12"/>
    <mergeCell ref="C11:D11"/>
    <mergeCell ref="F11:G11"/>
    <mergeCell ref="C12:D12"/>
    <mergeCell ref="F12:G12"/>
    <mergeCell ref="A15:A16"/>
    <mergeCell ref="C15:D15"/>
    <mergeCell ref="F15:G15"/>
    <mergeCell ref="C16:D16"/>
    <mergeCell ref="F16:G16"/>
    <mergeCell ref="A9:A10"/>
    <mergeCell ref="C9:D9"/>
    <mergeCell ref="F9:G9"/>
    <mergeCell ref="C10:D10"/>
    <mergeCell ref="F10:G10"/>
    <mergeCell ref="A19:A20"/>
    <mergeCell ref="C19:D19"/>
    <mergeCell ref="F19:G19"/>
    <mergeCell ref="C20:D20"/>
    <mergeCell ref="F20:G20"/>
    <mergeCell ref="A13:A14"/>
    <mergeCell ref="C13:D13"/>
    <mergeCell ref="F13:G13"/>
    <mergeCell ref="C14:D14"/>
    <mergeCell ref="F14:G14"/>
    <mergeCell ref="A23:A24"/>
    <mergeCell ref="C23:D23"/>
    <mergeCell ref="F23:G23"/>
    <mergeCell ref="C24:D24"/>
    <mergeCell ref="F24:G24"/>
    <mergeCell ref="A17:A18"/>
    <mergeCell ref="C17:D17"/>
    <mergeCell ref="F17:G17"/>
    <mergeCell ref="C18:D18"/>
    <mergeCell ref="F18:G18"/>
    <mergeCell ref="A25:A26"/>
    <mergeCell ref="C25:D25"/>
    <mergeCell ref="F25:G25"/>
    <mergeCell ref="C26:D26"/>
    <mergeCell ref="F26:G26"/>
    <mergeCell ref="A21:A22"/>
    <mergeCell ref="C21:D21"/>
    <mergeCell ref="F21:G21"/>
    <mergeCell ref="C22:D22"/>
    <mergeCell ref="F22:G22"/>
  </mergeCells>
  <phoneticPr fontId="2"/>
  <printOptions horizontalCentered="1"/>
  <pageMargins left="0.19685039370078741" right="0.19685039370078741" top="0.78740157480314965" bottom="0.78740157480314965" header="0" footer="0"/>
  <pageSetup paperSize="9" scale="115" orientation="landscape"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FF113"/>
  <sheetViews>
    <sheetView showGridLines="0" showZeros="0" view="pageBreakPreview" zoomScaleNormal="120" zoomScaleSheetLayoutView="100" workbookViewId="0">
      <pane xSplit="9" ySplit="7" topLeftCell="J8" activePane="bottomRight" state="frozen"/>
      <selection activeCell="B3" sqref="B3:H23"/>
      <selection pane="topRight" activeCell="B3" sqref="B3:H23"/>
      <selection pane="bottomLeft" activeCell="B3" sqref="B3:H23"/>
      <selection pane="bottomRight" activeCell="B1" sqref="B1"/>
    </sheetView>
  </sheetViews>
  <sheetFormatPr defaultRowHeight="10.5"/>
  <cols>
    <col min="1" max="1" width="1.375" style="801" customWidth="1"/>
    <col min="2" max="8" width="2.625" style="801" customWidth="1"/>
    <col min="9" max="9" width="5.125" style="801" customWidth="1"/>
    <col min="10" max="31" width="5.375" style="801" customWidth="1"/>
    <col min="32" max="181" width="6.625" style="801" customWidth="1"/>
    <col min="182" max="16384" width="9" style="801"/>
  </cols>
  <sheetData>
    <row r="1" spans="2:162" ht="17.25" customHeight="1" thickBot="1">
      <c r="B1" s="800" t="s">
        <v>765</v>
      </c>
      <c r="AC1" s="1568" t="s">
        <v>257</v>
      </c>
      <c r="AD1" s="1569"/>
      <c r="AE1" s="1570"/>
    </row>
    <row r="2" spans="2:162" ht="13.5" customHeight="1">
      <c r="AE2" s="802" t="s">
        <v>71</v>
      </c>
    </row>
    <row r="3" spans="2:162" ht="11.25" customHeight="1">
      <c r="B3" s="1798" t="s">
        <v>514</v>
      </c>
      <c r="C3" s="1799"/>
      <c r="D3" s="1799"/>
      <c r="E3" s="1799"/>
      <c r="F3" s="1799"/>
      <c r="G3" s="1799"/>
      <c r="H3" s="1800"/>
      <c r="I3" s="1955" t="s">
        <v>258</v>
      </c>
      <c r="J3" s="1958" t="s">
        <v>259</v>
      </c>
      <c r="K3" s="1958"/>
      <c r="L3" s="1960" t="s">
        <v>260</v>
      </c>
      <c r="M3" s="1961"/>
      <c r="N3" s="1961"/>
      <c r="O3" s="1961"/>
      <c r="P3" s="1961"/>
      <c r="Q3" s="1961"/>
      <c r="R3" s="1961"/>
      <c r="S3" s="1961"/>
      <c r="T3" s="1961"/>
      <c r="U3" s="1961"/>
      <c r="V3" s="1961"/>
      <c r="W3" s="1961"/>
      <c r="X3" s="1961"/>
      <c r="Y3" s="1961"/>
      <c r="Z3" s="1961"/>
      <c r="AA3" s="1961"/>
      <c r="AB3" s="1961"/>
      <c r="AC3" s="1961"/>
      <c r="AD3" s="1961"/>
      <c r="AE3" s="1962"/>
    </row>
    <row r="4" spans="2:162" ht="11.25" customHeight="1">
      <c r="B4" s="1798"/>
      <c r="C4" s="1799"/>
      <c r="D4" s="1799"/>
      <c r="E4" s="1799"/>
      <c r="F4" s="1799"/>
      <c r="G4" s="1799"/>
      <c r="H4" s="1800"/>
      <c r="I4" s="1956"/>
      <c r="J4" s="1958"/>
      <c r="K4" s="1958"/>
      <c r="L4" s="1952">
        <f>'○参考１(R元)'!L4:O4</f>
        <v>2</v>
      </c>
      <c r="M4" s="1953"/>
      <c r="N4" s="1953"/>
      <c r="O4" s="1954"/>
      <c r="P4" s="1952">
        <f>L4+1</f>
        <v>3</v>
      </c>
      <c r="Q4" s="1953"/>
      <c r="R4" s="1953"/>
      <c r="S4" s="1954"/>
      <c r="T4" s="1952">
        <f>P4+1</f>
        <v>4</v>
      </c>
      <c r="U4" s="1953"/>
      <c r="V4" s="1953"/>
      <c r="W4" s="1954"/>
      <c r="X4" s="1952">
        <f>T4+1</f>
        <v>5</v>
      </c>
      <c r="Y4" s="1953"/>
      <c r="Z4" s="1953"/>
      <c r="AA4" s="1954"/>
      <c r="AB4" s="1952">
        <f>X4+1</f>
        <v>6</v>
      </c>
      <c r="AC4" s="1953"/>
      <c r="AD4" s="1953"/>
      <c r="AE4" s="1954"/>
    </row>
    <row r="5" spans="2:162" ht="11.25" customHeight="1">
      <c r="B5" s="1798"/>
      <c r="C5" s="1799"/>
      <c r="D5" s="1799"/>
      <c r="E5" s="1799"/>
      <c r="F5" s="1799"/>
      <c r="G5" s="1799"/>
      <c r="H5" s="1800"/>
      <c r="I5" s="1956"/>
      <c r="J5" s="1959"/>
      <c r="K5" s="1959"/>
      <c r="L5" s="1940" t="s">
        <v>261</v>
      </c>
      <c r="M5" s="803"/>
      <c r="N5" s="804"/>
      <c r="O5" s="805"/>
      <c r="P5" s="1940" t="s">
        <v>261</v>
      </c>
      <c r="Q5" s="803"/>
      <c r="R5" s="804"/>
      <c r="S5" s="805"/>
      <c r="T5" s="1940" t="s">
        <v>261</v>
      </c>
      <c r="U5" s="803"/>
      <c r="V5" s="804"/>
      <c r="W5" s="805"/>
      <c r="X5" s="1940" t="s">
        <v>261</v>
      </c>
      <c r="Y5" s="803"/>
      <c r="Z5" s="804"/>
      <c r="AA5" s="805"/>
      <c r="AB5" s="1940" t="s">
        <v>261</v>
      </c>
      <c r="AC5" s="803"/>
      <c r="AD5" s="804"/>
      <c r="AE5" s="805"/>
    </row>
    <row r="6" spans="2:162" ht="8.25" customHeight="1">
      <c r="B6" s="1798"/>
      <c r="C6" s="1799"/>
      <c r="D6" s="1799"/>
      <c r="E6" s="1799"/>
      <c r="F6" s="1799"/>
      <c r="G6" s="1799"/>
      <c r="H6" s="1800"/>
      <c r="I6" s="1956"/>
      <c r="J6" s="806"/>
      <c r="K6" s="1980" t="s">
        <v>262</v>
      </c>
      <c r="L6" s="1940"/>
      <c r="M6" s="807"/>
      <c r="N6" s="1938" t="s">
        <v>263</v>
      </c>
      <c r="O6" s="808"/>
      <c r="P6" s="1940"/>
      <c r="Q6" s="807"/>
      <c r="R6" s="1938" t="s">
        <v>263</v>
      </c>
      <c r="S6" s="808"/>
      <c r="T6" s="1940"/>
      <c r="U6" s="807"/>
      <c r="V6" s="1938" t="s">
        <v>263</v>
      </c>
      <c r="W6" s="808"/>
      <c r="X6" s="1940"/>
      <c r="Y6" s="807"/>
      <c r="Z6" s="1938" t="s">
        <v>263</v>
      </c>
      <c r="AA6" s="808"/>
      <c r="AB6" s="1940"/>
      <c r="AC6" s="807"/>
      <c r="AD6" s="1938" t="s">
        <v>263</v>
      </c>
      <c r="AE6" s="808"/>
    </row>
    <row r="7" spans="2:162" ht="20.25" customHeight="1">
      <c r="B7" s="1798"/>
      <c r="C7" s="1799"/>
      <c r="D7" s="1799"/>
      <c r="E7" s="1799"/>
      <c r="F7" s="1799"/>
      <c r="G7" s="1799"/>
      <c r="H7" s="1800"/>
      <c r="I7" s="1957"/>
      <c r="J7" s="809"/>
      <c r="K7" s="1981"/>
      <c r="L7" s="1941"/>
      <c r="M7" s="810" t="s">
        <v>264</v>
      </c>
      <c r="N7" s="1939"/>
      <c r="O7" s="811" t="s">
        <v>264</v>
      </c>
      <c r="P7" s="1941"/>
      <c r="Q7" s="810" t="s">
        <v>264</v>
      </c>
      <c r="R7" s="1939"/>
      <c r="S7" s="811" t="s">
        <v>264</v>
      </c>
      <c r="T7" s="1941"/>
      <c r="U7" s="810" t="s">
        <v>264</v>
      </c>
      <c r="V7" s="1939"/>
      <c r="W7" s="811" t="s">
        <v>264</v>
      </c>
      <c r="X7" s="1941"/>
      <c r="Y7" s="810" t="s">
        <v>264</v>
      </c>
      <c r="Z7" s="1939"/>
      <c r="AA7" s="811" t="s">
        <v>264</v>
      </c>
      <c r="AB7" s="1941"/>
      <c r="AC7" s="810" t="s">
        <v>264</v>
      </c>
      <c r="AD7" s="1939"/>
      <c r="AE7" s="811" t="s">
        <v>264</v>
      </c>
      <c r="AF7" s="812"/>
      <c r="AG7" s="812"/>
      <c r="AH7" s="812"/>
      <c r="AI7" s="812"/>
      <c r="AJ7" s="812"/>
      <c r="AK7" s="812"/>
      <c r="AL7" s="812"/>
      <c r="AM7" s="812"/>
      <c r="AN7" s="812"/>
      <c r="AO7" s="812"/>
      <c r="AP7" s="812"/>
      <c r="AQ7" s="812"/>
      <c r="AR7" s="812"/>
      <c r="AS7" s="812"/>
      <c r="AT7" s="812"/>
      <c r="AU7" s="812"/>
      <c r="AV7" s="812"/>
      <c r="AW7" s="812"/>
      <c r="AX7" s="812"/>
      <c r="AY7" s="812"/>
      <c r="AZ7" s="812"/>
      <c r="BA7" s="812"/>
      <c r="BB7" s="812"/>
      <c r="BC7" s="812"/>
      <c r="BD7" s="812"/>
      <c r="BE7" s="812"/>
      <c r="BF7" s="812"/>
      <c r="BG7" s="812"/>
      <c r="BH7" s="812"/>
      <c r="BI7" s="812"/>
      <c r="BJ7" s="812"/>
      <c r="BK7" s="812"/>
      <c r="BL7" s="812"/>
      <c r="BM7" s="812"/>
      <c r="BN7" s="812"/>
      <c r="BO7" s="812"/>
      <c r="BP7" s="812"/>
      <c r="BQ7" s="812"/>
      <c r="BR7" s="812"/>
      <c r="BS7" s="812"/>
      <c r="BT7" s="812"/>
      <c r="BU7" s="812"/>
      <c r="BV7" s="812"/>
      <c r="BW7" s="812"/>
      <c r="BX7" s="812"/>
      <c r="BY7" s="812"/>
      <c r="BZ7" s="812"/>
      <c r="CA7" s="812"/>
      <c r="CB7" s="812"/>
      <c r="CC7" s="812"/>
      <c r="CD7" s="812"/>
      <c r="CE7" s="812"/>
      <c r="CF7" s="812"/>
      <c r="CG7" s="812"/>
      <c r="CH7" s="812"/>
      <c r="CI7" s="812"/>
      <c r="CJ7" s="812"/>
      <c r="CK7" s="812"/>
      <c r="CL7" s="812"/>
      <c r="CM7" s="812"/>
      <c r="CN7" s="812"/>
      <c r="CO7" s="812"/>
      <c r="CP7" s="812"/>
      <c r="CQ7" s="812"/>
      <c r="CR7" s="812"/>
      <c r="CS7" s="812"/>
      <c r="CT7" s="812"/>
      <c r="CU7" s="812"/>
      <c r="CV7" s="812"/>
      <c r="CW7" s="812"/>
      <c r="CX7" s="812"/>
      <c r="CY7" s="812"/>
      <c r="CZ7" s="812"/>
      <c r="DA7" s="812"/>
      <c r="DB7" s="812"/>
      <c r="DC7" s="812"/>
      <c r="DD7" s="812"/>
      <c r="DE7" s="812"/>
      <c r="DF7" s="812"/>
      <c r="DG7" s="812"/>
      <c r="DH7" s="812"/>
      <c r="DI7" s="812"/>
      <c r="DJ7" s="812"/>
      <c r="DK7" s="812"/>
      <c r="DL7" s="812"/>
      <c r="DM7" s="812"/>
      <c r="DN7" s="812"/>
      <c r="DO7" s="812"/>
      <c r="DP7" s="812"/>
      <c r="DQ7" s="812"/>
      <c r="DR7" s="812"/>
      <c r="DS7" s="812"/>
      <c r="DT7" s="812"/>
      <c r="DU7" s="812"/>
      <c r="DV7" s="812"/>
      <c r="DW7" s="812"/>
      <c r="DX7" s="812"/>
      <c r="DY7" s="812"/>
      <c r="DZ7" s="812"/>
      <c r="EA7" s="812"/>
      <c r="EB7" s="812"/>
      <c r="EC7" s="812"/>
      <c r="ED7" s="812"/>
      <c r="EE7" s="812"/>
      <c r="EF7" s="812"/>
      <c r="EG7" s="812"/>
      <c r="EH7" s="812"/>
      <c r="EI7" s="812"/>
      <c r="EJ7" s="812"/>
      <c r="EK7" s="812"/>
      <c r="EL7" s="812"/>
      <c r="EM7" s="812"/>
      <c r="EN7" s="812"/>
      <c r="EO7" s="812"/>
      <c r="EP7" s="812"/>
      <c r="EQ7" s="812"/>
      <c r="ER7" s="812"/>
      <c r="ES7" s="812"/>
      <c r="ET7" s="812"/>
      <c r="EU7" s="812"/>
      <c r="EV7" s="812"/>
      <c r="EW7" s="812"/>
      <c r="EX7" s="812"/>
      <c r="EY7" s="812"/>
      <c r="EZ7" s="812"/>
      <c r="FA7" s="812"/>
      <c r="FB7" s="812"/>
      <c r="FC7" s="812"/>
      <c r="FD7" s="812"/>
      <c r="FE7" s="812"/>
      <c r="FF7" s="812"/>
    </row>
    <row r="8" spans="2:162" ht="13.5" customHeight="1">
      <c r="B8" s="1963" t="s">
        <v>265</v>
      </c>
      <c r="C8" s="1967" t="s">
        <v>266</v>
      </c>
      <c r="D8" s="1967"/>
      <c r="E8" s="1967"/>
      <c r="F8" s="1967"/>
      <c r="G8" s="1967"/>
      <c r="H8" s="1968"/>
      <c r="I8" s="813" t="s">
        <v>647</v>
      </c>
      <c r="J8" s="294"/>
      <c r="K8" s="814"/>
      <c r="L8" s="1186"/>
      <c r="M8" s="1187"/>
      <c r="N8" s="1187"/>
      <c r="O8" s="1188"/>
      <c r="P8" s="1189"/>
      <c r="Q8" s="1187"/>
      <c r="R8" s="1187"/>
      <c r="S8" s="1190"/>
      <c r="T8" s="1189"/>
      <c r="U8" s="1187"/>
      <c r="V8" s="1187"/>
      <c r="W8" s="1190"/>
      <c r="X8" s="294"/>
      <c r="Y8" s="816"/>
      <c r="Z8" s="816"/>
      <c r="AA8" s="817"/>
      <c r="AB8" s="294"/>
      <c r="AC8" s="816"/>
      <c r="AD8" s="816"/>
      <c r="AE8" s="817"/>
    </row>
    <row r="9" spans="2:162" ht="13.5" customHeight="1">
      <c r="B9" s="1964"/>
      <c r="C9" s="1936" t="s">
        <v>267</v>
      </c>
      <c r="D9" s="1936"/>
      <c r="E9" s="1936"/>
      <c r="F9" s="1936"/>
      <c r="G9" s="1936"/>
      <c r="H9" s="1937"/>
      <c r="I9" s="818">
        <v>80</v>
      </c>
      <c r="J9" s="297">
        <v>45000</v>
      </c>
      <c r="K9" s="819">
        <v>18000</v>
      </c>
      <c r="L9" s="1191"/>
      <c r="M9" s="1192"/>
      <c r="N9" s="1192"/>
      <c r="O9" s="1193"/>
      <c r="P9" s="1194"/>
      <c r="Q9" s="1192"/>
      <c r="R9" s="1192"/>
      <c r="S9" s="1195"/>
      <c r="T9" s="1194"/>
      <c r="U9" s="1192"/>
      <c r="V9" s="1192"/>
      <c r="W9" s="1195"/>
      <c r="X9" s="297">
        <v>166</v>
      </c>
      <c r="Y9" s="821"/>
      <c r="Z9" s="821">
        <v>133</v>
      </c>
      <c r="AA9" s="822"/>
      <c r="AB9" s="297">
        <v>198</v>
      </c>
      <c r="AC9" s="821"/>
      <c r="AD9" s="821">
        <v>158</v>
      </c>
      <c r="AE9" s="822"/>
    </row>
    <row r="10" spans="2:162" ht="13.5" hidden="1" customHeight="1">
      <c r="B10" s="1964"/>
      <c r="C10" s="823"/>
      <c r="D10" s="824"/>
      <c r="E10" s="824"/>
      <c r="F10" s="824"/>
      <c r="G10" s="824"/>
      <c r="H10" s="825"/>
      <c r="I10" s="818"/>
      <c r="J10" s="315"/>
      <c r="K10" s="826"/>
      <c r="L10" s="1191"/>
      <c r="M10" s="1192"/>
      <c r="N10" s="1192"/>
      <c r="O10" s="1193"/>
      <c r="P10" s="1194"/>
      <c r="Q10" s="1192"/>
      <c r="R10" s="1192"/>
      <c r="S10" s="1195"/>
      <c r="T10" s="1194"/>
      <c r="U10" s="1192"/>
      <c r="V10" s="1192"/>
      <c r="W10" s="1195"/>
      <c r="X10" s="315"/>
      <c r="Y10" s="828"/>
      <c r="Z10" s="828"/>
      <c r="AA10" s="829"/>
      <c r="AB10" s="315"/>
      <c r="AC10" s="828"/>
      <c r="AD10" s="828"/>
      <c r="AE10" s="829"/>
    </row>
    <row r="11" spans="2:162" ht="13.5" customHeight="1">
      <c r="B11" s="1964"/>
      <c r="C11" s="1936" t="s">
        <v>268</v>
      </c>
      <c r="D11" s="1936"/>
      <c r="E11" s="1936"/>
      <c r="F11" s="1936"/>
      <c r="G11" s="1936"/>
      <c r="H11" s="1937"/>
      <c r="I11" s="818">
        <v>70</v>
      </c>
      <c r="J11" s="297">
        <v>100000</v>
      </c>
      <c r="K11" s="819">
        <v>60000</v>
      </c>
      <c r="L11" s="1191"/>
      <c r="M11" s="1192"/>
      <c r="N11" s="1192"/>
      <c r="O11" s="1193"/>
      <c r="P11" s="1194"/>
      <c r="Q11" s="1192"/>
      <c r="R11" s="1192"/>
      <c r="S11" s="1195"/>
      <c r="T11" s="1194"/>
      <c r="U11" s="1192"/>
      <c r="V11" s="1192"/>
      <c r="W11" s="1195"/>
      <c r="X11" s="297">
        <v>552</v>
      </c>
      <c r="Y11" s="821"/>
      <c r="Z11" s="821">
        <v>387</v>
      </c>
      <c r="AA11" s="822"/>
      <c r="AB11" s="297">
        <v>660</v>
      </c>
      <c r="AC11" s="821"/>
      <c r="AD11" s="821">
        <v>462</v>
      </c>
      <c r="AE11" s="822"/>
    </row>
    <row r="12" spans="2:162" ht="13.5" customHeight="1">
      <c r="B12" s="1964"/>
      <c r="C12" s="1936" t="s">
        <v>269</v>
      </c>
      <c r="D12" s="1936"/>
      <c r="E12" s="1936"/>
      <c r="F12" s="1936"/>
      <c r="G12" s="1936"/>
      <c r="H12" s="1937"/>
      <c r="I12" s="818">
        <v>50</v>
      </c>
      <c r="J12" s="297"/>
      <c r="K12" s="819"/>
      <c r="L12" s="1191"/>
      <c r="M12" s="1192"/>
      <c r="N12" s="1192"/>
      <c r="O12" s="1193"/>
      <c r="P12" s="1194"/>
      <c r="Q12" s="1192"/>
      <c r="R12" s="1192"/>
      <c r="S12" s="1195"/>
      <c r="T12" s="1194"/>
      <c r="U12" s="1192"/>
      <c r="V12" s="1192"/>
      <c r="W12" s="1195"/>
      <c r="X12" s="297"/>
      <c r="Y12" s="821"/>
      <c r="Z12" s="821"/>
      <c r="AA12" s="822"/>
      <c r="AB12" s="297"/>
      <c r="AC12" s="821"/>
      <c r="AD12" s="821"/>
      <c r="AE12" s="822"/>
    </row>
    <row r="13" spans="2:162" ht="13.5" customHeight="1">
      <c r="B13" s="1964"/>
      <c r="C13" s="1921" t="s">
        <v>270</v>
      </c>
      <c r="D13" s="1922"/>
      <c r="E13" s="1922"/>
      <c r="F13" s="1922"/>
      <c r="G13" s="1922"/>
      <c r="H13" s="1923"/>
      <c r="I13" s="818">
        <v>70</v>
      </c>
      <c r="J13" s="297"/>
      <c r="K13" s="819"/>
      <c r="L13" s="1191"/>
      <c r="M13" s="1192"/>
      <c r="N13" s="1192"/>
      <c r="O13" s="1193"/>
      <c r="P13" s="1194"/>
      <c r="Q13" s="1192"/>
      <c r="R13" s="1192"/>
      <c r="S13" s="1195"/>
      <c r="T13" s="1194"/>
      <c r="U13" s="1192"/>
      <c r="V13" s="1192"/>
      <c r="W13" s="1195"/>
      <c r="X13" s="297"/>
      <c r="Y13" s="821"/>
      <c r="Z13" s="821"/>
      <c r="AA13" s="822"/>
      <c r="AB13" s="297"/>
      <c r="AC13" s="821"/>
      <c r="AD13" s="821"/>
      <c r="AE13" s="822"/>
    </row>
    <row r="14" spans="2:162" ht="13.5" customHeight="1">
      <c r="B14" s="1964"/>
      <c r="C14" s="1971" t="s">
        <v>271</v>
      </c>
      <c r="D14" s="1972"/>
      <c r="E14" s="1972"/>
      <c r="F14" s="1921" t="s">
        <v>648</v>
      </c>
      <c r="G14" s="1922"/>
      <c r="H14" s="1923"/>
      <c r="I14" s="818">
        <v>50</v>
      </c>
      <c r="J14" s="297"/>
      <c r="K14" s="819"/>
      <c r="L14" s="1191"/>
      <c r="M14" s="1192"/>
      <c r="N14" s="1192"/>
      <c r="O14" s="1193"/>
      <c r="P14" s="1194"/>
      <c r="Q14" s="1192"/>
      <c r="R14" s="1192"/>
      <c r="S14" s="1195"/>
      <c r="T14" s="1194"/>
      <c r="U14" s="1192"/>
      <c r="V14" s="1192"/>
      <c r="W14" s="1195"/>
      <c r="X14" s="297"/>
      <c r="Y14" s="821"/>
      <c r="Z14" s="821"/>
      <c r="AA14" s="822"/>
      <c r="AB14" s="297"/>
      <c r="AC14" s="821"/>
      <c r="AD14" s="821"/>
      <c r="AE14" s="822"/>
    </row>
    <row r="15" spans="2:162" ht="13.5" customHeight="1">
      <c r="B15" s="1964"/>
      <c r="C15" s="1973"/>
      <c r="D15" s="1974"/>
      <c r="E15" s="1974"/>
      <c r="F15" s="1942" t="s">
        <v>671</v>
      </c>
      <c r="G15" s="1943"/>
      <c r="H15" s="1944"/>
      <c r="I15" s="818">
        <v>50</v>
      </c>
      <c r="J15" s="297"/>
      <c r="K15" s="819"/>
      <c r="L15" s="1191"/>
      <c r="M15" s="1192"/>
      <c r="N15" s="1192"/>
      <c r="O15" s="1193"/>
      <c r="P15" s="1194"/>
      <c r="Q15" s="1192"/>
      <c r="R15" s="1192"/>
      <c r="S15" s="1195"/>
      <c r="T15" s="1194"/>
      <c r="U15" s="1192"/>
      <c r="V15" s="1192"/>
      <c r="W15" s="1195"/>
      <c r="X15" s="297"/>
      <c r="Y15" s="821"/>
      <c r="Z15" s="821"/>
      <c r="AA15" s="822"/>
      <c r="AB15" s="297"/>
      <c r="AC15" s="821"/>
      <c r="AD15" s="821"/>
      <c r="AE15" s="822"/>
    </row>
    <row r="16" spans="2:162" ht="13.5" customHeight="1">
      <c r="B16" s="1964"/>
      <c r="C16" s="1975"/>
      <c r="D16" s="1976"/>
      <c r="E16" s="1976"/>
      <c r="F16" s="1977" t="s">
        <v>670</v>
      </c>
      <c r="G16" s="1978"/>
      <c r="H16" s="1979"/>
      <c r="I16" s="818">
        <v>50</v>
      </c>
      <c r="J16" s="297"/>
      <c r="K16" s="819"/>
      <c r="L16" s="1191"/>
      <c r="M16" s="1192"/>
      <c r="N16" s="1192"/>
      <c r="O16" s="1193"/>
      <c r="P16" s="1194"/>
      <c r="Q16" s="1192"/>
      <c r="R16" s="1192"/>
      <c r="S16" s="1195"/>
      <c r="T16" s="1194"/>
      <c r="U16" s="1192"/>
      <c r="V16" s="1192"/>
      <c r="W16" s="1195"/>
      <c r="X16" s="297"/>
      <c r="Y16" s="821"/>
      <c r="Z16" s="821"/>
      <c r="AA16" s="822"/>
      <c r="AB16" s="297"/>
      <c r="AC16" s="821"/>
      <c r="AD16" s="821"/>
      <c r="AE16" s="822"/>
    </row>
    <row r="17" spans="1:31" ht="13.5" customHeight="1">
      <c r="B17" s="1964"/>
      <c r="C17" s="1936" t="s">
        <v>273</v>
      </c>
      <c r="D17" s="1936"/>
      <c r="E17" s="1936"/>
      <c r="F17" s="1936"/>
      <c r="G17" s="1936"/>
      <c r="H17" s="1937"/>
      <c r="I17" s="818">
        <v>100</v>
      </c>
      <c r="J17" s="297">
        <v>26397</v>
      </c>
      <c r="K17" s="819">
        <v>26397</v>
      </c>
      <c r="L17" s="1191"/>
      <c r="M17" s="1192"/>
      <c r="N17" s="1192"/>
      <c r="O17" s="1193"/>
      <c r="P17" s="1194"/>
      <c r="Q17" s="1192"/>
      <c r="R17" s="1192"/>
      <c r="S17" s="1195"/>
      <c r="T17" s="1194"/>
      <c r="U17" s="1192"/>
      <c r="V17" s="1192"/>
      <c r="W17" s="1195"/>
      <c r="X17" s="297">
        <v>272</v>
      </c>
      <c r="Y17" s="821"/>
      <c r="Z17" s="821"/>
      <c r="AA17" s="822"/>
      <c r="AB17" s="297">
        <v>290</v>
      </c>
      <c r="AC17" s="821"/>
      <c r="AD17" s="821"/>
      <c r="AE17" s="822"/>
    </row>
    <row r="18" spans="1:31" ht="13.5" customHeight="1">
      <c r="B18" s="1964"/>
      <c r="C18" s="1936" t="s">
        <v>683</v>
      </c>
      <c r="D18" s="1936"/>
      <c r="E18" s="1936"/>
      <c r="F18" s="1936"/>
      <c r="G18" s="1936"/>
      <c r="H18" s="1937"/>
      <c r="I18" s="818">
        <v>75</v>
      </c>
      <c r="J18" s="297"/>
      <c r="K18" s="819"/>
      <c r="L18" s="1191"/>
      <c r="M18" s="1192"/>
      <c r="N18" s="1192"/>
      <c r="O18" s="1193"/>
      <c r="P18" s="1194"/>
      <c r="Q18" s="1192"/>
      <c r="R18" s="1192"/>
      <c r="S18" s="1195"/>
      <c r="T18" s="1194"/>
      <c r="U18" s="1192"/>
      <c r="V18" s="1192"/>
      <c r="W18" s="1195"/>
      <c r="X18" s="297"/>
      <c r="Y18" s="821"/>
      <c r="Z18" s="821"/>
      <c r="AA18" s="822"/>
      <c r="AB18" s="297"/>
      <c r="AC18" s="821"/>
      <c r="AD18" s="821"/>
      <c r="AE18" s="822"/>
    </row>
    <row r="19" spans="1:31" ht="13.5" customHeight="1">
      <c r="B19" s="1964"/>
      <c r="C19" s="1936" t="s">
        <v>684</v>
      </c>
      <c r="D19" s="1936"/>
      <c r="E19" s="1936"/>
      <c r="F19" s="1936"/>
      <c r="G19" s="1936"/>
      <c r="H19" s="1937"/>
      <c r="I19" s="818">
        <v>100</v>
      </c>
      <c r="J19" s="297"/>
      <c r="K19" s="819"/>
      <c r="L19" s="1191"/>
      <c r="M19" s="1192"/>
      <c r="N19" s="1192"/>
      <c r="O19" s="1193"/>
      <c r="P19" s="1194"/>
      <c r="Q19" s="1192"/>
      <c r="R19" s="1192"/>
      <c r="S19" s="1195"/>
      <c r="T19" s="1194"/>
      <c r="U19" s="1192"/>
      <c r="V19" s="1192"/>
      <c r="W19" s="1195"/>
      <c r="X19" s="297"/>
      <c r="Y19" s="821"/>
      <c r="Z19" s="821"/>
      <c r="AA19" s="822"/>
      <c r="AB19" s="297"/>
      <c r="AC19" s="821"/>
      <c r="AD19" s="821"/>
      <c r="AE19" s="822"/>
    </row>
    <row r="20" spans="1:31" ht="13.5" customHeight="1">
      <c r="B20" s="1965"/>
      <c r="C20" s="1949" t="s">
        <v>274</v>
      </c>
      <c r="D20" s="1950"/>
      <c r="E20" s="1950"/>
      <c r="F20" s="1950"/>
      <c r="G20" s="1950"/>
      <c r="H20" s="1951"/>
      <c r="I20" s="830">
        <v>50</v>
      </c>
      <c r="J20" s="318"/>
      <c r="K20" s="831"/>
      <c r="L20" s="1196"/>
      <c r="M20" s="1197"/>
      <c r="N20" s="1197"/>
      <c r="O20" s="1198"/>
      <c r="P20" s="1199"/>
      <c r="Q20" s="1197"/>
      <c r="R20" s="1197"/>
      <c r="S20" s="1200"/>
      <c r="T20" s="1199"/>
      <c r="U20" s="1197"/>
      <c r="V20" s="1197"/>
      <c r="W20" s="1200"/>
      <c r="X20" s="318"/>
      <c r="Y20" s="833"/>
      <c r="Z20" s="833"/>
      <c r="AA20" s="834"/>
      <c r="AB20" s="318"/>
      <c r="AC20" s="833"/>
      <c r="AD20" s="833"/>
      <c r="AE20" s="834"/>
    </row>
    <row r="21" spans="1:31" ht="13.5" customHeight="1">
      <c r="B21" s="1965"/>
      <c r="C21" s="1921" t="s">
        <v>699</v>
      </c>
      <c r="D21" s="1922"/>
      <c r="E21" s="1922"/>
      <c r="F21" s="1922"/>
      <c r="G21" s="1922"/>
      <c r="H21" s="1923"/>
      <c r="I21" s="830">
        <v>80</v>
      </c>
      <c r="J21" s="318"/>
      <c r="K21" s="831"/>
      <c r="L21" s="1196"/>
      <c r="M21" s="1197"/>
      <c r="N21" s="1197"/>
      <c r="O21" s="1198"/>
      <c r="P21" s="1199"/>
      <c r="Q21" s="1197"/>
      <c r="R21" s="1197"/>
      <c r="S21" s="1200"/>
      <c r="T21" s="1199"/>
      <c r="U21" s="1197"/>
      <c r="V21" s="1197"/>
      <c r="W21" s="1200"/>
      <c r="X21" s="318"/>
      <c r="Y21" s="833"/>
      <c r="Z21" s="833"/>
      <c r="AA21" s="834"/>
      <c r="AB21" s="318"/>
      <c r="AC21" s="833"/>
      <c r="AD21" s="833"/>
      <c r="AE21" s="834"/>
    </row>
    <row r="22" spans="1:31" ht="13.5" customHeight="1">
      <c r="B22" s="1965"/>
      <c r="C22" s="1921" t="s">
        <v>678</v>
      </c>
      <c r="D22" s="1922"/>
      <c r="E22" s="1922"/>
      <c r="F22" s="1922"/>
      <c r="G22" s="1922"/>
      <c r="H22" s="1923"/>
      <c r="I22" s="830">
        <v>70</v>
      </c>
      <c r="J22" s="318"/>
      <c r="K22" s="831"/>
      <c r="L22" s="1196"/>
      <c r="M22" s="1197"/>
      <c r="N22" s="1197"/>
      <c r="O22" s="1198"/>
      <c r="P22" s="1199"/>
      <c r="Q22" s="1197"/>
      <c r="R22" s="1197"/>
      <c r="S22" s="1200"/>
      <c r="T22" s="1199"/>
      <c r="U22" s="1197"/>
      <c r="V22" s="1197"/>
      <c r="W22" s="1200"/>
      <c r="X22" s="318"/>
      <c r="Y22" s="833"/>
      <c r="Z22" s="833"/>
      <c r="AA22" s="834"/>
      <c r="AB22" s="318"/>
      <c r="AC22" s="833"/>
      <c r="AD22" s="833"/>
      <c r="AE22" s="834"/>
    </row>
    <row r="23" spans="1:31" ht="13.5" customHeight="1">
      <c r="A23" s="801">
        <v>1</v>
      </c>
      <c r="B23" s="1966"/>
      <c r="C23" s="1969" t="s">
        <v>55</v>
      </c>
      <c r="D23" s="1969"/>
      <c r="E23" s="1969"/>
      <c r="F23" s="1969"/>
      <c r="G23" s="1969"/>
      <c r="H23" s="1970"/>
      <c r="I23" s="840"/>
      <c r="J23" s="841">
        <f>SUM(J8:J22)</f>
        <v>171397</v>
      </c>
      <c r="K23" s="842">
        <f>SUM(K8:K22)</f>
        <v>104397</v>
      </c>
      <c r="L23" s="1201">
        <f t="shared" ref="L23:AE23" si="0">SUM(L8:L22)</f>
        <v>0</v>
      </c>
      <c r="M23" s="1202">
        <f t="shared" si="0"/>
        <v>0</v>
      </c>
      <c r="N23" s="1202">
        <f t="shared" si="0"/>
        <v>0</v>
      </c>
      <c r="O23" s="1203">
        <f t="shared" si="0"/>
        <v>0</v>
      </c>
      <c r="P23" s="1204">
        <f t="shared" si="0"/>
        <v>0</v>
      </c>
      <c r="Q23" s="1202">
        <f t="shared" si="0"/>
        <v>0</v>
      </c>
      <c r="R23" s="1202">
        <f t="shared" si="0"/>
        <v>0</v>
      </c>
      <c r="S23" s="1205">
        <f t="shared" si="0"/>
        <v>0</v>
      </c>
      <c r="T23" s="1204">
        <f t="shared" si="0"/>
        <v>0</v>
      </c>
      <c r="U23" s="1202">
        <f t="shared" si="0"/>
        <v>0</v>
      </c>
      <c r="V23" s="1202">
        <f t="shared" si="0"/>
        <v>0</v>
      </c>
      <c r="W23" s="1205">
        <f t="shared" si="0"/>
        <v>0</v>
      </c>
      <c r="X23" s="841">
        <f t="shared" si="0"/>
        <v>990</v>
      </c>
      <c r="Y23" s="844">
        <f t="shared" si="0"/>
        <v>0</v>
      </c>
      <c r="Z23" s="844">
        <f t="shared" si="0"/>
        <v>520</v>
      </c>
      <c r="AA23" s="845">
        <f t="shared" si="0"/>
        <v>0</v>
      </c>
      <c r="AB23" s="841">
        <f t="shared" si="0"/>
        <v>1148</v>
      </c>
      <c r="AC23" s="844">
        <f t="shared" si="0"/>
        <v>0</v>
      </c>
      <c r="AD23" s="844">
        <f t="shared" si="0"/>
        <v>620</v>
      </c>
      <c r="AE23" s="845">
        <f t="shared" si="0"/>
        <v>0</v>
      </c>
    </row>
    <row r="24" spans="1:31" s="846" customFormat="1" ht="13.5" customHeight="1">
      <c r="A24" s="846">
        <v>2</v>
      </c>
      <c r="B24" s="847"/>
      <c r="C24" s="1945" t="s">
        <v>275</v>
      </c>
      <c r="D24" s="1946"/>
      <c r="E24" s="1945" t="s">
        <v>276</v>
      </c>
      <c r="F24" s="1947"/>
      <c r="G24" s="1947"/>
      <c r="H24" s="1948"/>
      <c r="I24" s="813">
        <v>70</v>
      </c>
      <c r="J24" s="294"/>
      <c r="K24" s="814"/>
      <c r="L24" s="1186"/>
      <c r="M24" s="1187"/>
      <c r="N24" s="1187"/>
      <c r="O24" s="1188"/>
      <c r="P24" s="1189"/>
      <c r="Q24" s="1187"/>
      <c r="R24" s="1187"/>
      <c r="S24" s="1190"/>
      <c r="T24" s="1189"/>
      <c r="U24" s="1187"/>
      <c r="V24" s="1187"/>
      <c r="W24" s="1190"/>
      <c r="X24" s="294"/>
      <c r="Y24" s="816"/>
      <c r="Z24" s="816"/>
      <c r="AA24" s="817"/>
      <c r="AB24" s="294"/>
      <c r="AC24" s="816"/>
      <c r="AD24" s="816"/>
      <c r="AE24" s="817"/>
    </row>
    <row r="25" spans="1:31" ht="10.5" customHeight="1">
      <c r="B25" s="1787" t="s">
        <v>277</v>
      </c>
      <c r="C25" s="1912" t="s">
        <v>278</v>
      </c>
      <c r="D25" s="1913"/>
      <c r="E25" s="1903" t="s">
        <v>672</v>
      </c>
      <c r="F25" s="1906"/>
      <c r="G25" s="1906"/>
      <c r="H25" s="1907"/>
      <c r="I25" s="848">
        <v>30</v>
      </c>
      <c r="J25" s="310"/>
      <c r="K25" s="849"/>
      <c r="L25" s="1206"/>
      <c r="M25" s="1207"/>
      <c r="N25" s="1207"/>
      <c r="O25" s="1208"/>
      <c r="P25" s="1209"/>
      <c r="Q25" s="1207"/>
      <c r="R25" s="1207"/>
      <c r="S25" s="1210"/>
      <c r="T25" s="1209"/>
      <c r="U25" s="1207"/>
      <c r="V25" s="1207"/>
      <c r="W25" s="1210"/>
      <c r="X25" s="310"/>
      <c r="Y25" s="851"/>
      <c r="Z25" s="851"/>
      <c r="AA25" s="852"/>
      <c r="AB25" s="310"/>
      <c r="AC25" s="851"/>
      <c r="AD25" s="851"/>
      <c r="AE25" s="852"/>
    </row>
    <row r="26" spans="1:31" ht="10.5" customHeight="1">
      <c r="B26" s="1787"/>
      <c r="C26" s="1912"/>
      <c r="D26" s="1913"/>
      <c r="E26" s="1818" t="s">
        <v>673</v>
      </c>
      <c r="F26" s="1819"/>
      <c r="G26" s="1819"/>
      <c r="H26" s="1820"/>
      <c r="I26" s="848">
        <v>30</v>
      </c>
      <c r="J26" s="310"/>
      <c r="K26" s="849"/>
      <c r="L26" s="1206"/>
      <c r="M26" s="1207"/>
      <c r="N26" s="1207"/>
      <c r="O26" s="1208"/>
      <c r="P26" s="1209"/>
      <c r="Q26" s="1207"/>
      <c r="R26" s="1207"/>
      <c r="S26" s="1210"/>
      <c r="T26" s="1209"/>
      <c r="U26" s="1207"/>
      <c r="V26" s="1207"/>
      <c r="W26" s="1210"/>
      <c r="X26" s="310"/>
      <c r="Y26" s="851"/>
      <c r="Z26" s="851"/>
      <c r="AA26" s="852"/>
      <c r="AB26" s="310"/>
      <c r="AC26" s="851"/>
      <c r="AD26" s="851"/>
      <c r="AE26" s="852"/>
    </row>
    <row r="27" spans="1:31" ht="10.5" hidden="1" customHeight="1">
      <c r="B27" s="1787"/>
      <c r="C27" s="1912"/>
      <c r="D27" s="1913"/>
      <c r="E27" s="1818" t="s">
        <v>379</v>
      </c>
      <c r="F27" s="1843"/>
      <c r="G27" s="1843"/>
      <c r="H27" s="1844"/>
      <c r="I27" s="818">
        <v>30</v>
      </c>
      <c r="J27" s="297"/>
      <c r="K27" s="819"/>
      <c r="L27" s="1191"/>
      <c r="M27" s="1192"/>
      <c r="N27" s="1192"/>
      <c r="O27" s="1193"/>
      <c r="P27" s="1194"/>
      <c r="Q27" s="1192"/>
      <c r="R27" s="1192"/>
      <c r="S27" s="1195"/>
      <c r="T27" s="1194"/>
      <c r="U27" s="1192"/>
      <c r="V27" s="1192"/>
      <c r="W27" s="1195"/>
      <c r="X27" s="297"/>
      <c r="Y27" s="821"/>
      <c r="Z27" s="821"/>
      <c r="AA27" s="822"/>
      <c r="AB27" s="297"/>
      <c r="AC27" s="821"/>
      <c r="AD27" s="821"/>
      <c r="AE27" s="822"/>
    </row>
    <row r="28" spans="1:31" ht="10.5" hidden="1" customHeight="1">
      <c r="B28" s="1787"/>
      <c r="C28" s="1914"/>
      <c r="D28" s="1915"/>
      <c r="E28" s="1818" t="s">
        <v>380</v>
      </c>
      <c r="F28" s="1843"/>
      <c r="G28" s="1843"/>
      <c r="H28" s="1844"/>
      <c r="I28" s="818">
        <v>50</v>
      </c>
      <c r="J28" s="297"/>
      <c r="K28" s="819"/>
      <c r="L28" s="1191"/>
      <c r="M28" s="1192"/>
      <c r="N28" s="1192"/>
      <c r="O28" s="1193"/>
      <c r="P28" s="1194"/>
      <c r="Q28" s="1192"/>
      <c r="R28" s="1192"/>
      <c r="S28" s="1195"/>
      <c r="T28" s="1194"/>
      <c r="U28" s="1192"/>
      <c r="V28" s="1192"/>
      <c r="W28" s="1195"/>
      <c r="X28" s="297"/>
      <c r="Y28" s="821"/>
      <c r="Z28" s="821"/>
      <c r="AA28" s="822"/>
      <c r="AB28" s="297"/>
      <c r="AC28" s="821"/>
      <c r="AD28" s="821"/>
      <c r="AE28" s="822"/>
    </row>
    <row r="29" spans="1:31" ht="13.5" customHeight="1">
      <c r="A29" s="801">
        <v>2</v>
      </c>
      <c r="B29" s="1787"/>
      <c r="C29" s="1826" t="s">
        <v>279</v>
      </c>
      <c r="D29" s="1827"/>
      <c r="E29" s="1827"/>
      <c r="F29" s="1827"/>
      <c r="G29" s="1827"/>
      <c r="H29" s="1828"/>
      <c r="I29" s="818"/>
      <c r="J29" s="315">
        <f t="shared" ref="J29:AE29" si="1">SUM(J25:J28)</f>
        <v>0</v>
      </c>
      <c r="K29" s="826">
        <f t="shared" si="1"/>
        <v>0</v>
      </c>
      <c r="L29" s="1191">
        <f t="shared" si="1"/>
        <v>0</v>
      </c>
      <c r="M29" s="1192">
        <f t="shared" si="1"/>
        <v>0</v>
      </c>
      <c r="N29" s="1192">
        <f t="shared" si="1"/>
        <v>0</v>
      </c>
      <c r="O29" s="1193">
        <f t="shared" si="1"/>
        <v>0</v>
      </c>
      <c r="P29" s="1194">
        <f t="shared" si="1"/>
        <v>0</v>
      </c>
      <c r="Q29" s="1192">
        <f t="shared" si="1"/>
        <v>0</v>
      </c>
      <c r="R29" s="1192">
        <f t="shared" si="1"/>
        <v>0</v>
      </c>
      <c r="S29" s="1195">
        <f t="shared" si="1"/>
        <v>0</v>
      </c>
      <c r="T29" s="1194">
        <f t="shared" si="1"/>
        <v>0</v>
      </c>
      <c r="U29" s="1192">
        <f t="shared" si="1"/>
        <v>0</v>
      </c>
      <c r="V29" s="1192">
        <f t="shared" si="1"/>
        <v>0</v>
      </c>
      <c r="W29" s="1195">
        <f t="shared" si="1"/>
        <v>0</v>
      </c>
      <c r="X29" s="315">
        <f t="shared" si="1"/>
        <v>0</v>
      </c>
      <c r="Y29" s="828">
        <f t="shared" si="1"/>
        <v>0</v>
      </c>
      <c r="Z29" s="828">
        <f t="shared" si="1"/>
        <v>0</v>
      </c>
      <c r="AA29" s="829">
        <f t="shared" si="1"/>
        <v>0</v>
      </c>
      <c r="AB29" s="315">
        <f t="shared" si="1"/>
        <v>0</v>
      </c>
      <c r="AC29" s="828">
        <f t="shared" si="1"/>
        <v>0</v>
      </c>
      <c r="AD29" s="828">
        <f t="shared" si="1"/>
        <v>0</v>
      </c>
      <c r="AE29" s="829">
        <f t="shared" si="1"/>
        <v>0</v>
      </c>
    </row>
    <row r="30" spans="1:31" ht="13.5" customHeight="1">
      <c r="B30" s="1787"/>
      <c r="C30" s="1832" t="s">
        <v>280</v>
      </c>
      <c r="D30" s="1832"/>
      <c r="E30" s="1916" t="s">
        <v>655</v>
      </c>
      <c r="F30" s="1916"/>
      <c r="G30" s="1832" t="s">
        <v>281</v>
      </c>
      <c r="H30" s="1833"/>
      <c r="I30" s="818">
        <v>50</v>
      </c>
      <c r="J30" s="297"/>
      <c r="K30" s="819"/>
      <c r="L30" s="1191"/>
      <c r="M30" s="1192"/>
      <c r="N30" s="1192"/>
      <c r="O30" s="1193"/>
      <c r="P30" s="1194"/>
      <c r="Q30" s="1192"/>
      <c r="R30" s="1192"/>
      <c r="S30" s="1195"/>
      <c r="T30" s="1194"/>
      <c r="U30" s="1192"/>
      <c r="V30" s="1192"/>
      <c r="W30" s="1195"/>
      <c r="X30" s="297"/>
      <c r="Y30" s="821"/>
      <c r="Z30" s="821"/>
      <c r="AA30" s="822"/>
      <c r="AB30" s="297"/>
      <c r="AC30" s="821"/>
      <c r="AD30" s="821"/>
      <c r="AE30" s="822"/>
    </row>
    <row r="31" spans="1:31" ht="13.5" customHeight="1">
      <c r="B31" s="1787"/>
      <c r="C31" s="1832"/>
      <c r="D31" s="1832"/>
      <c r="E31" s="1916"/>
      <c r="F31" s="1916"/>
      <c r="G31" s="1832" t="s">
        <v>282</v>
      </c>
      <c r="H31" s="1833"/>
      <c r="I31" s="818">
        <v>50</v>
      </c>
      <c r="J31" s="297"/>
      <c r="K31" s="819"/>
      <c r="L31" s="1191"/>
      <c r="M31" s="1192"/>
      <c r="N31" s="1192"/>
      <c r="O31" s="1193"/>
      <c r="P31" s="1194"/>
      <c r="Q31" s="1192"/>
      <c r="R31" s="1192"/>
      <c r="S31" s="1195"/>
      <c r="T31" s="1194"/>
      <c r="U31" s="1192"/>
      <c r="V31" s="1192"/>
      <c r="W31" s="1195"/>
      <c r="X31" s="297"/>
      <c r="Y31" s="821"/>
      <c r="Z31" s="821"/>
      <c r="AA31" s="822"/>
      <c r="AB31" s="297"/>
      <c r="AC31" s="821"/>
      <c r="AD31" s="821"/>
      <c r="AE31" s="822"/>
    </row>
    <row r="32" spans="1:31" ht="13.5" customHeight="1">
      <c r="A32" s="801">
        <v>2</v>
      </c>
      <c r="B32" s="1787"/>
      <c r="C32" s="1826" t="s">
        <v>279</v>
      </c>
      <c r="D32" s="1827"/>
      <c r="E32" s="1827"/>
      <c r="F32" s="1827"/>
      <c r="G32" s="1827"/>
      <c r="H32" s="1828"/>
      <c r="I32" s="818"/>
      <c r="J32" s="315">
        <f t="shared" ref="J32:AE32" si="2">SUM(J30:J31)</f>
        <v>0</v>
      </c>
      <c r="K32" s="826">
        <f t="shared" si="2"/>
        <v>0</v>
      </c>
      <c r="L32" s="1191">
        <f t="shared" si="2"/>
        <v>0</v>
      </c>
      <c r="M32" s="1192">
        <f t="shared" si="2"/>
        <v>0</v>
      </c>
      <c r="N32" s="1192">
        <f t="shared" si="2"/>
        <v>0</v>
      </c>
      <c r="O32" s="1193">
        <f t="shared" si="2"/>
        <v>0</v>
      </c>
      <c r="P32" s="1194">
        <f t="shared" si="2"/>
        <v>0</v>
      </c>
      <c r="Q32" s="1192">
        <f t="shared" si="2"/>
        <v>0</v>
      </c>
      <c r="R32" s="1192">
        <f t="shared" si="2"/>
        <v>0</v>
      </c>
      <c r="S32" s="1195">
        <f t="shared" si="2"/>
        <v>0</v>
      </c>
      <c r="T32" s="1194">
        <f t="shared" si="2"/>
        <v>0</v>
      </c>
      <c r="U32" s="1192">
        <f t="shared" si="2"/>
        <v>0</v>
      </c>
      <c r="V32" s="1192">
        <f t="shared" si="2"/>
        <v>0</v>
      </c>
      <c r="W32" s="1195">
        <f t="shared" si="2"/>
        <v>0</v>
      </c>
      <c r="X32" s="315">
        <f t="shared" si="2"/>
        <v>0</v>
      </c>
      <c r="Y32" s="828">
        <f t="shared" si="2"/>
        <v>0</v>
      </c>
      <c r="Z32" s="828">
        <f t="shared" si="2"/>
        <v>0</v>
      </c>
      <c r="AA32" s="829">
        <f t="shared" si="2"/>
        <v>0</v>
      </c>
      <c r="AB32" s="315">
        <f t="shared" si="2"/>
        <v>0</v>
      </c>
      <c r="AC32" s="828">
        <f t="shared" si="2"/>
        <v>0</v>
      </c>
      <c r="AD32" s="828">
        <f t="shared" si="2"/>
        <v>0</v>
      </c>
      <c r="AE32" s="829">
        <f t="shared" si="2"/>
        <v>0</v>
      </c>
    </row>
    <row r="33" spans="1:31" ht="10.5" customHeight="1">
      <c r="B33" s="1787"/>
      <c r="C33" s="1917" t="s">
        <v>283</v>
      </c>
      <c r="D33" s="1921" t="s">
        <v>284</v>
      </c>
      <c r="E33" s="1922"/>
      <c r="F33" s="1922"/>
      <c r="G33" s="1922"/>
      <c r="H33" s="1923"/>
      <c r="I33" s="818" t="s">
        <v>649</v>
      </c>
      <c r="J33" s="297"/>
      <c r="K33" s="819"/>
      <c r="L33" s="1191"/>
      <c r="M33" s="1192"/>
      <c r="N33" s="1192"/>
      <c r="O33" s="1193"/>
      <c r="P33" s="1194"/>
      <c r="Q33" s="1192"/>
      <c r="R33" s="1192"/>
      <c r="S33" s="1195"/>
      <c r="T33" s="1194"/>
      <c r="U33" s="1192"/>
      <c r="V33" s="1192"/>
      <c r="W33" s="1195"/>
      <c r="X33" s="297"/>
      <c r="Y33" s="821"/>
      <c r="Z33" s="821"/>
      <c r="AA33" s="822"/>
      <c r="AB33" s="297"/>
      <c r="AC33" s="821"/>
      <c r="AD33" s="821"/>
      <c r="AE33" s="822"/>
    </row>
    <row r="34" spans="1:31" ht="10.5" customHeight="1">
      <c r="B34" s="1787"/>
      <c r="C34" s="1918"/>
      <c r="D34" s="1921" t="s">
        <v>285</v>
      </c>
      <c r="E34" s="1922"/>
      <c r="F34" s="1922"/>
      <c r="G34" s="1922"/>
      <c r="H34" s="1923"/>
      <c r="I34" s="818">
        <v>70</v>
      </c>
      <c r="J34" s="297"/>
      <c r="K34" s="819"/>
      <c r="L34" s="1191"/>
      <c r="M34" s="1192"/>
      <c r="N34" s="1192"/>
      <c r="O34" s="1193"/>
      <c r="P34" s="1194"/>
      <c r="Q34" s="1192"/>
      <c r="R34" s="1192"/>
      <c r="S34" s="1195"/>
      <c r="T34" s="1194"/>
      <c r="U34" s="1192"/>
      <c r="V34" s="1192"/>
      <c r="W34" s="1195"/>
      <c r="X34" s="297"/>
      <c r="Y34" s="821"/>
      <c r="Z34" s="821"/>
      <c r="AA34" s="822"/>
      <c r="AB34" s="297"/>
      <c r="AC34" s="821"/>
      <c r="AD34" s="821"/>
      <c r="AE34" s="822"/>
    </row>
    <row r="35" spans="1:31" ht="10.5" customHeight="1">
      <c r="B35" s="1787"/>
      <c r="C35" s="1919"/>
      <c r="D35" s="1924" t="s">
        <v>286</v>
      </c>
      <c r="E35" s="1925"/>
      <c r="F35" s="1925"/>
      <c r="G35" s="1925"/>
      <c r="H35" s="1926"/>
      <c r="I35" s="818">
        <v>50</v>
      </c>
      <c r="J35" s="297"/>
      <c r="K35" s="819"/>
      <c r="L35" s="1191"/>
      <c r="M35" s="1192"/>
      <c r="N35" s="1192"/>
      <c r="O35" s="1193"/>
      <c r="P35" s="1194"/>
      <c r="Q35" s="1192"/>
      <c r="R35" s="1192"/>
      <c r="S35" s="1195"/>
      <c r="T35" s="1194"/>
      <c r="U35" s="1192"/>
      <c r="V35" s="1192"/>
      <c r="W35" s="1195"/>
      <c r="X35" s="297"/>
      <c r="Y35" s="821"/>
      <c r="Z35" s="821"/>
      <c r="AA35" s="822"/>
      <c r="AB35" s="297"/>
      <c r="AC35" s="821"/>
      <c r="AD35" s="821"/>
      <c r="AE35" s="822"/>
    </row>
    <row r="36" spans="1:31" ht="10.5" customHeight="1">
      <c r="B36" s="1787"/>
      <c r="C36" s="1919"/>
      <c r="D36" s="1924" t="s">
        <v>287</v>
      </c>
      <c r="E36" s="1925"/>
      <c r="F36" s="1925"/>
      <c r="G36" s="1925"/>
      <c r="H36" s="1926"/>
      <c r="I36" s="818">
        <v>100</v>
      </c>
      <c r="J36" s="297"/>
      <c r="K36" s="819"/>
      <c r="L36" s="1191"/>
      <c r="M36" s="1192"/>
      <c r="N36" s="1192"/>
      <c r="O36" s="1193"/>
      <c r="P36" s="1194"/>
      <c r="Q36" s="1192"/>
      <c r="R36" s="1192"/>
      <c r="S36" s="1195"/>
      <c r="T36" s="1194"/>
      <c r="U36" s="1192"/>
      <c r="V36" s="1192"/>
      <c r="W36" s="1195"/>
      <c r="X36" s="297"/>
      <c r="Y36" s="821"/>
      <c r="Z36" s="821"/>
      <c r="AA36" s="822"/>
      <c r="AB36" s="297"/>
      <c r="AC36" s="821"/>
      <c r="AD36" s="821"/>
      <c r="AE36" s="822"/>
    </row>
    <row r="37" spans="1:31" ht="10.5" customHeight="1">
      <c r="B37" s="1787"/>
      <c r="C37" s="1920"/>
      <c r="D37" s="1924" t="s">
        <v>288</v>
      </c>
      <c r="E37" s="1925"/>
      <c r="F37" s="1925"/>
      <c r="G37" s="1925"/>
      <c r="H37" s="1926"/>
      <c r="I37" s="818">
        <v>50</v>
      </c>
      <c r="J37" s="297"/>
      <c r="K37" s="819"/>
      <c r="L37" s="1191"/>
      <c r="M37" s="1192"/>
      <c r="N37" s="1192"/>
      <c r="O37" s="1193"/>
      <c r="P37" s="1194"/>
      <c r="Q37" s="1192"/>
      <c r="R37" s="1192"/>
      <c r="S37" s="1195"/>
      <c r="T37" s="1194"/>
      <c r="U37" s="1192"/>
      <c r="V37" s="1192"/>
      <c r="W37" s="1195"/>
      <c r="X37" s="297"/>
      <c r="Y37" s="821"/>
      <c r="Z37" s="821"/>
      <c r="AA37" s="822"/>
      <c r="AB37" s="297"/>
      <c r="AC37" s="821"/>
      <c r="AD37" s="821"/>
      <c r="AE37" s="822"/>
    </row>
    <row r="38" spans="1:31" ht="10.5" customHeight="1">
      <c r="A38" s="801">
        <v>2</v>
      </c>
      <c r="B38" s="1787"/>
      <c r="C38" s="1826" t="s">
        <v>279</v>
      </c>
      <c r="D38" s="1827"/>
      <c r="E38" s="1827"/>
      <c r="F38" s="1827"/>
      <c r="G38" s="1827"/>
      <c r="H38" s="1828"/>
      <c r="I38" s="818"/>
      <c r="J38" s="315">
        <f t="shared" ref="J38:AE38" si="3">SUM(J33:J37)</f>
        <v>0</v>
      </c>
      <c r="K38" s="826">
        <f t="shared" si="3"/>
        <v>0</v>
      </c>
      <c r="L38" s="1191">
        <f t="shared" si="3"/>
        <v>0</v>
      </c>
      <c r="M38" s="1192">
        <f t="shared" si="3"/>
        <v>0</v>
      </c>
      <c r="N38" s="1192">
        <f t="shared" si="3"/>
        <v>0</v>
      </c>
      <c r="O38" s="1193">
        <f t="shared" si="3"/>
        <v>0</v>
      </c>
      <c r="P38" s="1194">
        <f t="shared" si="3"/>
        <v>0</v>
      </c>
      <c r="Q38" s="1192">
        <f t="shared" si="3"/>
        <v>0</v>
      </c>
      <c r="R38" s="1192">
        <f t="shared" si="3"/>
        <v>0</v>
      </c>
      <c r="S38" s="1195">
        <f t="shared" si="3"/>
        <v>0</v>
      </c>
      <c r="T38" s="1194">
        <f t="shared" si="3"/>
        <v>0</v>
      </c>
      <c r="U38" s="1192">
        <f t="shared" si="3"/>
        <v>0</v>
      </c>
      <c r="V38" s="1192">
        <f t="shared" si="3"/>
        <v>0</v>
      </c>
      <c r="W38" s="1195">
        <f t="shared" si="3"/>
        <v>0</v>
      </c>
      <c r="X38" s="315">
        <f t="shared" si="3"/>
        <v>0</v>
      </c>
      <c r="Y38" s="828">
        <f t="shared" si="3"/>
        <v>0</v>
      </c>
      <c r="Z38" s="828">
        <f t="shared" si="3"/>
        <v>0</v>
      </c>
      <c r="AA38" s="829">
        <f t="shared" si="3"/>
        <v>0</v>
      </c>
      <c r="AB38" s="315">
        <f t="shared" si="3"/>
        <v>0</v>
      </c>
      <c r="AC38" s="828">
        <f t="shared" si="3"/>
        <v>0</v>
      </c>
      <c r="AD38" s="828">
        <f t="shared" si="3"/>
        <v>0</v>
      </c>
      <c r="AE38" s="829">
        <f t="shared" si="3"/>
        <v>0</v>
      </c>
    </row>
    <row r="39" spans="1:31" ht="10.5" hidden="1" customHeight="1">
      <c r="B39" s="1787"/>
      <c r="C39" s="1930" t="s">
        <v>289</v>
      </c>
      <c r="D39" s="1933" t="s">
        <v>290</v>
      </c>
      <c r="E39" s="1934"/>
      <c r="F39" s="1934"/>
      <c r="G39" s="1934"/>
      <c r="H39" s="1935"/>
      <c r="I39" s="1101">
        <v>10</v>
      </c>
      <c r="J39" s="297"/>
      <c r="K39" s="819"/>
      <c r="L39" s="1191"/>
      <c r="M39" s="1192"/>
      <c r="N39" s="1192"/>
      <c r="O39" s="1193"/>
      <c r="P39" s="1194"/>
      <c r="Q39" s="1192"/>
      <c r="R39" s="1192"/>
      <c r="S39" s="1195"/>
      <c r="T39" s="1194"/>
      <c r="U39" s="1192"/>
      <c r="V39" s="1192"/>
      <c r="W39" s="1195"/>
      <c r="X39" s="297"/>
      <c r="Y39" s="821"/>
      <c r="Z39" s="821"/>
      <c r="AA39" s="822"/>
      <c r="AB39" s="297"/>
      <c r="AC39" s="821"/>
      <c r="AD39" s="821"/>
      <c r="AE39" s="822"/>
    </row>
    <row r="40" spans="1:31" ht="10.5" customHeight="1">
      <c r="B40" s="1787"/>
      <c r="C40" s="1931"/>
      <c r="D40" s="1933" t="s">
        <v>291</v>
      </c>
      <c r="E40" s="1934"/>
      <c r="F40" s="1934"/>
      <c r="G40" s="1934"/>
      <c r="H40" s="1935"/>
      <c r="I40" s="1101" t="s">
        <v>292</v>
      </c>
      <c r="J40" s="297"/>
      <c r="K40" s="819"/>
      <c r="L40" s="1191"/>
      <c r="M40" s="1192"/>
      <c r="N40" s="1192"/>
      <c r="O40" s="1193"/>
      <c r="P40" s="1194"/>
      <c r="Q40" s="1192"/>
      <c r="R40" s="1192"/>
      <c r="S40" s="1195"/>
      <c r="T40" s="1194"/>
      <c r="U40" s="1192"/>
      <c r="V40" s="1192"/>
      <c r="W40" s="1195"/>
      <c r="X40" s="297"/>
      <c r="Y40" s="821"/>
      <c r="Z40" s="821"/>
      <c r="AA40" s="822"/>
      <c r="AB40" s="297"/>
      <c r="AC40" s="821"/>
      <c r="AD40" s="821"/>
      <c r="AE40" s="822"/>
    </row>
    <row r="41" spans="1:31" ht="10.5" customHeight="1">
      <c r="B41" s="1787"/>
      <c r="C41" s="1931"/>
      <c r="D41" s="1933" t="s">
        <v>293</v>
      </c>
      <c r="E41" s="1934"/>
      <c r="F41" s="1934"/>
      <c r="G41" s="1934"/>
      <c r="H41" s="1935"/>
      <c r="I41" s="1101">
        <v>50</v>
      </c>
      <c r="J41" s="297"/>
      <c r="K41" s="819"/>
      <c r="L41" s="1191"/>
      <c r="M41" s="1192"/>
      <c r="N41" s="1192"/>
      <c r="O41" s="1193"/>
      <c r="P41" s="1194"/>
      <c r="Q41" s="1192"/>
      <c r="R41" s="1192"/>
      <c r="S41" s="1195"/>
      <c r="T41" s="1194"/>
      <c r="U41" s="1192"/>
      <c r="V41" s="1192"/>
      <c r="W41" s="1195"/>
      <c r="X41" s="297"/>
      <c r="Y41" s="821"/>
      <c r="Z41" s="821"/>
      <c r="AA41" s="822"/>
      <c r="AB41" s="297"/>
      <c r="AC41" s="821"/>
      <c r="AD41" s="821"/>
      <c r="AE41" s="822"/>
    </row>
    <row r="42" spans="1:31" ht="10.5" customHeight="1">
      <c r="B42" s="1787"/>
      <c r="C42" s="1932"/>
      <c r="D42" s="1903" t="s">
        <v>674</v>
      </c>
      <c r="E42" s="1906"/>
      <c r="F42" s="1906"/>
      <c r="G42" s="1906"/>
      <c r="H42" s="1907"/>
      <c r="I42" s="818">
        <v>70</v>
      </c>
      <c r="J42" s="297"/>
      <c r="K42" s="819"/>
      <c r="L42" s="1191"/>
      <c r="M42" s="1192"/>
      <c r="N42" s="1192"/>
      <c r="O42" s="1193"/>
      <c r="P42" s="1194"/>
      <c r="Q42" s="1192"/>
      <c r="R42" s="1192"/>
      <c r="S42" s="1195"/>
      <c r="T42" s="1194"/>
      <c r="U42" s="1192"/>
      <c r="V42" s="1192"/>
      <c r="W42" s="1195"/>
      <c r="X42" s="297"/>
      <c r="Y42" s="821"/>
      <c r="Z42" s="821"/>
      <c r="AA42" s="822"/>
      <c r="AB42" s="297"/>
      <c r="AC42" s="821"/>
      <c r="AD42" s="821"/>
      <c r="AE42" s="822"/>
    </row>
    <row r="43" spans="1:31" ht="13.5" customHeight="1">
      <c r="A43" s="801">
        <v>2</v>
      </c>
      <c r="B43" s="1787"/>
      <c r="C43" s="1826" t="s">
        <v>279</v>
      </c>
      <c r="D43" s="1827"/>
      <c r="E43" s="1827"/>
      <c r="F43" s="1827"/>
      <c r="G43" s="1827"/>
      <c r="H43" s="1828"/>
      <c r="I43" s="818"/>
      <c r="J43" s="315">
        <f>SUM(J39:J42)</f>
        <v>0</v>
      </c>
      <c r="K43" s="826">
        <f t="shared" ref="K43:AE43" si="4">SUM(K39:K42)</f>
        <v>0</v>
      </c>
      <c r="L43" s="1191">
        <f t="shared" si="4"/>
        <v>0</v>
      </c>
      <c r="M43" s="1192">
        <f t="shared" si="4"/>
        <v>0</v>
      </c>
      <c r="N43" s="1192">
        <f t="shared" si="4"/>
        <v>0</v>
      </c>
      <c r="O43" s="1193">
        <f t="shared" si="4"/>
        <v>0</v>
      </c>
      <c r="P43" s="1194">
        <f t="shared" si="4"/>
        <v>0</v>
      </c>
      <c r="Q43" s="1192">
        <f t="shared" si="4"/>
        <v>0</v>
      </c>
      <c r="R43" s="1192">
        <f t="shared" si="4"/>
        <v>0</v>
      </c>
      <c r="S43" s="1195">
        <f t="shared" si="4"/>
        <v>0</v>
      </c>
      <c r="T43" s="1194">
        <f t="shared" si="4"/>
        <v>0</v>
      </c>
      <c r="U43" s="1192">
        <f t="shared" si="4"/>
        <v>0</v>
      </c>
      <c r="V43" s="1192">
        <f t="shared" si="4"/>
        <v>0</v>
      </c>
      <c r="W43" s="1195">
        <f t="shared" si="4"/>
        <v>0</v>
      </c>
      <c r="X43" s="315">
        <f t="shared" si="4"/>
        <v>0</v>
      </c>
      <c r="Y43" s="828">
        <f t="shared" si="4"/>
        <v>0</v>
      </c>
      <c r="Z43" s="828">
        <f t="shared" si="4"/>
        <v>0</v>
      </c>
      <c r="AA43" s="829">
        <f t="shared" si="4"/>
        <v>0</v>
      </c>
      <c r="AB43" s="315">
        <f t="shared" si="4"/>
        <v>0</v>
      </c>
      <c r="AC43" s="828">
        <f t="shared" si="4"/>
        <v>0</v>
      </c>
      <c r="AD43" s="828">
        <f t="shared" si="4"/>
        <v>0</v>
      </c>
      <c r="AE43" s="829">
        <f t="shared" si="4"/>
        <v>0</v>
      </c>
    </row>
    <row r="44" spans="1:31" ht="10.5" customHeight="1">
      <c r="B44" s="1787"/>
      <c r="C44" s="1829" t="s">
        <v>294</v>
      </c>
      <c r="D44" s="1821" t="s">
        <v>295</v>
      </c>
      <c r="E44" s="1832" t="s">
        <v>296</v>
      </c>
      <c r="F44" s="1832"/>
      <c r="G44" s="1832"/>
      <c r="H44" s="1833"/>
      <c r="I44" s="818">
        <v>70</v>
      </c>
      <c r="J44" s="297"/>
      <c r="K44" s="819"/>
      <c r="L44" s="1191"/>
      <c r="M44" s="1192"/>
      <c r="N44" s="1192"/>
      <c r="O44" s="1193"/>
      <c r="P44" s="1194"/>
      <c r="Q44" s="1192"/>
      <c r="R44" s="1192"/>
      <c r="S44" s="1195"/>
      <c r="T44" s="1194"/>
      <c r="U44" s="1192"/>
      <c r="V44" s="1192"/>
      <c r="W44" s="1195"/>
      <c r="X44" s="297"/>
      <c r="Y44" s="821"/>
      <c r="Z44" s="821"/>
      <c r="AA44" s="822"/>
      <c r="AB44" s="297"/>
      <c r="AC44" s="821"/>
      <c r="AD44" s="821"/>
      <c r="AE44" s="822"/>
    </row>
    <row r="45" spans="1:31" ht="10.5" customHeight="1">
      <c r="B45" s="1787"/>
      <c r="C45" s="1830"/>
      <c r="D45" s="1822"/>
      <c r="E45" s="1832" t="s">
        <v>297</v>
      </c>
      <c r="F45" s="1832"/>
      <c r="G45" s="1832"/>
      <c r="H45" s="1833"/>
      <c r="I45" s="818">
        <v>20</v>
      </c>
      <c r="J45" s="297"/>
      <c r="K45" s="819"/>
      <c r="L45" s="1191"/>
      <c r="M45" s="1192"/>
      <c r="N45" s="1192"/>
      <c r="O45" s="1193"/>
      <c r="P45" s="1194"/>
      <c r="Q45" s="1192"/>
      <c r="R45" s="1192"/>
      <c r="S45" s="1195"/>
      <c r="T45" s="1194"/>
      <c r="U45" s="1192"/>
      <c r="V45" s="1192"/>
      <c r="W45" s="1195"/>
      <c r="X45" s="297"/>
      <c r="Y45" s="821"/>
      <c r="Z45" s="821"/>
      <c r="AA45" s="822"/>
      <c r="AB45" s="297"/>
      <c r="AC45" s="821"/>
      <c r="AD45" s="821"/>
      <c r="AE45" s="822"/>
    </row>
    <row r="46" spans="1:31" ht="10.5" customHeight="1">
      <c r="B46" s="1787"/>
      <c r="C46" s="1830"/>
      <c r="D46" s="1822"/>
      <c r="E46" s="1832" t="s">
        <v>298</v>
      </c>
      <c r="F46" s="1832"/>
      <c r="G46" s="1832"/>
      <c r="H46" s="1833"/>
      <c r="I46" s="818">
        <v>30</v>
      </c>
      <c r="J46" s="297"/>
      <c r="K46" s="819"/>
      <c r="L46" s="1191"/>
      <c r="M46" s="1192"/>
      <c r="N46" s="1192"/>
      <c r="O46" s="1193"/>
      <c r="P46" s="1194"/>
      <c r="Q46" s="1192"/>
      <c r="R46" s="1192"/>
      <c r="S46" s="1195"/>
      <c r="T46" s="1194"/>
      <c r="U46" s="1192"/>
      <c r="V46" s="1192"/>
      <c r="W46" s="1195"/>
      <c r="X46" s="297"/>
      <c r="Y46" s="821"/>
      <c r="Z46" s="821"/>
      <c r="AA46" s="822"/>
      <c r="AB46" s="297"/>
      <c r="AC46" s="821"/>
      <c r="AD46" s="821"/>
      <c r="AE46" s="822"/>
    </row>
    <row r="47" spans="1:31" ht="10.5" customHeight="1">
      <c r="B47" s="1787"/>
      <c r="C47" s="1830"/>
      <c r="D47" s="1822"/>
      <c r="E47" s="1832" t="s">
        <v>299</v>
      </c>
      <c r="F47" s="1832"/>
      <c r="G47" s="1832"/>
      <c r="H47" s="1833"/>
      <c r="I47" s="818">
        <v>30</v>
      </c>
      <c r="J47" s="297"/>
      <c r="K47" s="819"/>
      <c r="L47" s="1191"/>
      <c r="M47" s="1192"/>
      <c r="N47" s="1192"/>
      <c r="O47" s="1193"/>
      <c r="P47" s="1194"/>
      <c r="Q47" s="1192"/>
      <c r="R47" s="1192"/>
      <c r="S47" s="1195"/>
      <c r="T47" s="1194"/>
      <c r="U47" s="1192"/>
      <c r="V47" s="1192"/>
      <c r="W47" s="1195"/>
      <c r="X47" s="297"/>
      <c r="Y47" s="821"/>
      <c r="Z47" s="821"/>
      <c r="AA47" s="822"/>
      <c r="AB47" s="297"/>
      <c r="AC47" s="821"/>
      <c r="AD47" s="821"/>
      <c r="AE47" s="822"/>
    </row>
    <row r="48" spans="1:31" ht="10.5" customHeight="1">
      <c r="B48" s="1787"/>
      <c r="C48" s="1830"/>
      <c r="D48" s="1822"/>
      <c r="E48" s="1818" t="s">
        <v>381</v>
      </c>
      <c r="F48" s="1824"/>
      <c r="G48" s="1824"/>
      <c r="H48" s="1825"/>
      <c r="I48" s="1101">
        <v>70</v>
      </c>
      <c r="J48" s="297"/>
      <c r="K48" s="819"/>
      <c r="L48" s="1191"/>
      <c r="M48" s="1192"/>
      <c r="N48" s="1192"/>
      <c r="O48" s="1193"/>
      <c r="P48" s="1194"/>
      <c r="Q48" s="1192"/>
      <c r="R48" s="1192"/>
      <c r="S48" s="1195"/>
      <c r="T48" s="1194"/>
      <c r="U48" s="1192"/>
      <c r="V48" s="1192"/>
      <c r="W48" s="1195"/>
      <c r="X48" s="297"/>
      <c r="Y48" s="821"/>
      <c r="Z48" s="821"/>
      <c r="AA48" s="822"/>
      <c r="AB48" s="297"/>
      <c r="AC48" s="821"/>
      <c r="AD48" s="821"/>
      <c r="AE48" s="822"/>
    </row>
    <row r="49" spans="1:31" ht="10.5" customHeight="1">
      <c r="B49" s="1787"/>
      <c r="C49" s="1830"/>
      <c r="D49" s="1823"/>
      <c r="E49" s="1818" t="s">
        <v>382</v>
      </c>
      <c r="F49" s="1824"/>
      <c r="G49" s="1824"/>
      <c r="H49" s="1825"/>
      <c r="I49" s="1101">
        <v>50</v>
      </c>
      <c r="J49" s="297"/>
      <c r="K49" s="819"/>
      <c r="L49" s="1191"/>
      <c r="M49" s="1192"/>
      <c r="N49" s="1192"/>
      <c r="O49" s="1193"/>
      <c r="P49" s="1194"/>
      <c r="Q49" s="1192"/>
      <c r="R49" s="1192"/>
      <c r="S49" s="1195"/>
      <c r="T49" s="1194"/>
      <c r="U49" s="1192"/>
      <c r="V49" s="1192"/>
      <c r="W49" s="1195"/>
      <c r="X49" s="297"/>
      <c r="Y49" s="821"/>
      <c r="Z49" s="821"/>
      <c r="AA49" s="822"/>
      <c r="AB49" s="297"/>
      <c r="AC49" s="821"/>
      <c r="AD49" s="821"/>
      <c r="AE49" s="822"/>
    </row>
    <row r="50" spans="1:31" ht="10.5" hidden="1" customHeight="1">
      <c r="B50" s="1787"/>
      <c r="C50" s="1831"/>
      <c r="D50" s="1826"/>
      <c r="E50" s="1827"/>
      <c r="F50" s="1827"/>
      <c r="G50" s="1827"/>
      <c r="H50" s="1828"/>
      <c r="I50" s="818"/>
      <c r="J50" s="297"/>
      <c r="K50" s="819"/>
      <c r="L50" s="1191"/>
      <c r="M50" s="1192"/>
      <c r="N50" s="1192"/>
      <c r="O50" s="1193"/>
      <c r="P50" s="1194"/>
      <c r="Q50" s="1192"/>
      <c r="R50" s="1192"/>
      <c r="S50" s="1195"/>
      <c r="T50" s="1194"/>
      <c r="U50" s="1192"/>
      <c r="V50" s="1192"/>
      <c r="W50" s="1195"/>
      <c r="X50" s="297"/>
      <c r="Y50" s="821"/>
      <c r="Z50" s="821"/>
      <c r="AA50" s="822"/>
      <c r="AB50" s="297"/>
      <c r="AC50" s="821"/>
      <c r="AD50" s="821"/>
      <c r="AE50" s="822"/>
    </row>
    <row r="51" spans="1:31" ht="10.5" customHeight="1">
      <c r="A51" s="801">
        <v>2</v>
      </c>
      <c r="B51" s="1787"/>
      <c r="C51" s="1826" t="s">
        <v>279</v>
      </c>
      <c r="D51" s="1827"/>
      <c r="E51" s="1827"/>
      <c r="F51" s="1827"/>
      <c r="G51" s="1827"/>
      <c r="H51" s="1828"/>
      <c r="I51" s="818"/>
      <c r="J51" s="315">
        <f>SUM(J44:J50)</f>
        <v>0</v>
      </c>
      <c r="K51" s="826">
        <f t="shared" ref="K51:AE51" si="5">SUM(K44:K50)</f>
        <v>0</v>
      </c>
      <c r="L51" s="1191">
        <f t="shared" si="5"/>
        <v>0</v>
      </c>
      <c r="M51" s="1192">
        <f t="shared" si="5"/>
        <v>0</v>
      </c>
      <c r="N51" s="1192">
        <f t="shared" si="5"/>
        <v>0</v>
      </c>
      <c r="O51" s="1193">
        <f t="shared" si="5"/>
        <v>0</v>
      </c>
      <c r="P51" s="1194">
        <f t="shared" si="5"/>
        <v>0</v>
      </c>
      <c r="Q51" s="1192">
        <f t="shared" si="5"/>
        <v>0</v>
      </c>
      <c r="R51" s="1192">
        <f t="shared" si="5"/>
        <v>0</v>
      </c>
      <c r="S51" s="1195">
        <f t="shared" si="5"/>
        <v>0</v>
      </c>
      <c r="T51" s="1194">
        <f t="shared" si="5"/>
        <v>0</v>
      </c>
      <c r="U51" s="1192">
        <f t="shared" si="5"/>
        <v>0</v>
      </c>
      <c r="V51" s="1192">
        <f t="shared" si="5"/>
        <v>0</v>
      </c>
      <c r="W51" s="1195">
        <f t="shared" si="5"/>
        <v>0</v>
      </c>
      <c r="X51" s="315">
        <f t="shared" si="5"/>
        <v>0</v>
      </c>
      <c r="Y51" s="828">
        <f t="shared" si="5"/>
        <v>0</v>
      </c>
      <c r="Z51" s="828">
        <f t="shared" si="5"/>
        <v>0</v>
      </c>
      <c r="AA51" s="829">
        <f t="shared" si="5"/>
        <v>0</v>
      </c>
      <c r="AB51" s="315">
        <f t="shared" si="5"/>
        <v>0</v>
      </c>
      <c r="AC51" s="828">
        <f t="shared" si="5"/>
        <v>0</v>
      </c>
      <c r="AD51" s="828">
        <f t="shared" si="5"/>
        <v>0</v>
      </c>
      <c r="AE51" s="829">
        <f t="shared" si="5"/>
        <v>0</v>
      </c>
    </row>
    <row r="52" spans="1:31" ht="10.5" customHeight="1">
      <c r="B52" s="1787"/>
      <c r="C52" s="1829" t="s">
        <v>300</v>
      </c>
      <c r="D52" s="1821" t="s">
        <v>295</v>
      </c>
      <c r="E52" s="1832" t="s">
        <v>296</v>
      </c>
      <c r="F52" s="1832"/>
      <c r="G52" s="1832"/>
      <c r="H52" s="1833"/>
      <c r="I52" s="818">
        <v>70</v>
      </c>
      <c r="J52" s="297"/>
      <c r="K52" s="819"/>
      <c r="L52" s="1191"/>
      <c r="M52" s="1192"/>
      <c r="N52" s="1192"/>
      <c r="O52" s="1193"/>
      <c r="P52" s="1194"/>
      <c r="Q52" s="1192"/>
      <c r="R52" s="1192"/>
      <c r="S52" s="1195"/>
      <c r="T52" s="1194"/>
      <c r="U52" s="1192"/>
      <c r="V52" s="1192"/>
      <c r="W52" s="1195"/>
      <c r="X52" s="297"/>
      <c r="Y52" s="821"/>
      <c r="Z52" s="821"/>
      <c r="AA52" s="822"/>
      <c r="AB52" s="297"/>
      <c r="AC52" s="821"/>
      <c r="AD52" s="821"/>
      <c r="AE52" s="822"/>
    </row>
    <row r="53" spans="1:31" ht="10.5" customHeight="1">
      <c r="B53" s="1787"/>
      <c r="C53" s="1830"/>
      <c r="D53" s="1822"/>
      <c r="E53" s="1832" t="s">
        <v>297</v>
      </c>
      <c r="F53" s="1832"/>
      <c r="G53" s="1832"/>
      <c r="H53" s="1833"/>
      <c r="I53" s="818">
        <v>20</v>
      </c>
      <c r="J53" s="297"/>
      <c r="K53" s="819"/>
      <c r="L53" s="1191"/>
      <c r="M53" s="1192"/>
      <c r="N53" s="1192"/>
      <c r="O53" s="1193"/>
      <c r="P53" s="1194"/>
      <c r="Q53" s="1192"/>
      <c r="R53" s="1192"/>
      <c r="S53" s="1195"/>
      <c r="T53" s="1194"/>
      <c r="U53" s="1192"/>
      <c r="V53" s="1192"/>
      <c r="W53" s="1195"/>
      <c r="X53" s="297"/>
      <c r="Y53" s="821"/>
      <c r="Z53" s="821"/>
      <c r="AA53" s="822"/>
      <c r="AB53" s="297"/>
      <c r="AC53" s="821"/>
      <c r="AD53" s="821"/>
      <c r="AE53" s="822"/>
    </row>
    <row r="54" spans="1:31" ht="10.5" customHeight="1">
      <c r="B54" s="1787"/>
      <c r="C54" s="1830"/>
      <c r="D54" s="1822"/>
      <c r="E54" s="1832" t="s">
        <v>298</v>
      </c>
      <c r="F54" s="1832"/>
      <c r="G54" s="1832"/>
      <c r="H54" s="1833"/>
      <c r="I54" s="818">
        <v>30</v>
      </c>
      <c r="J54" s="297"/>
      <c r="K54" s="819"/>
      <c r="L54" s="1191"/>
      <c r="M54" s="1192"/>
      <c r="N54" s="1192"/>
      <c r="O54" s="1193"/>
      <c r="P54" s="1194"/>
      <c r="Q54" s="1192"/>
      <c r="R54" s="1192"/>
      <c r="S54" s="1195"/>
      <c r="T54" s="1194"/>
      <c r="U54" s="1192"/>
      <c r="V54" s="1192"/>
      <c r="W54" s="1195"/>
      <c r="X54" s="297"/>
      <c r="Y54" s="821"/>
      <c r="Z54" s="821"/>
      <c r="AA54" s="822"/>
      <c r="AB54" s="297"/>
      <c r="AC54" s="821"/>
      <c r="AD54" s="821"/>
      <c r="AE54" s="822"/>
    </row>
    <row r="55" spans="1:31" ht="10.5" customHeight="1">
      <c r="B55" s="1787"/>
      <c r="C55" s="1830"/>
      <c r="D55" s="1822"/>
      <c r="E55" s="1832" t="s">
        <v>299</v>
      </c>
      <c r="F55" s="1832"/>
      <c r="G55" s="1832"/>
      <c r="H55" s="1833"/>
      <c r="I55" s="818">
        <v>30</v>
      </c>
      <c r="J55" s="297"/>
      <c r="K55" s="819"/>
      <c r="L55" s="1191"/>
      <c r="M55" s="1192"/>
      <c r="N55" s="1192"/>
      <c r="O55" s="1193"/>
      <c r="P55" s="1194"/>
      <c r="Q55" s="1192"/>
      <c r="R55" s="1192"/>
      <c r="S55" s="1195"/>
      <c r="T55" s="1194"/>
      <c r="U55" s="1192"/>
      <c r="V55" s="1192"/>
      <c r="W55" s="1195"/>
      <c r="X55" s="297"/>
      <c r="Y55" s="821"/>
      <c r="Z55" s="821"/>
      <c r="AA55" s="822"/>
      <c r="AB55" s="297"/>
      <c r="AC55" s="821"/>
      <c r="AD55" s="821"/>
      <c r="AE55" s="822"/>
    </row>
    <row r="56" spans="1:31" ht="10.5" customHeight="1">
      <c r="B56" s="1787"/>
      <c r="C56" s="1830"/>
      <c r="D56" s="1822"/>
      <c r="E56" s="1818" t="s">
        <v>381</v>
      </c>
      <c r="F56" s="1824"/>
      <c r="G56" s="1824"/>
      <c r="H56" s="1825"/>
      <c r="I56" s="1101">
        <v>70</v>
      </c>
      <c r="J56" s="318"/>
      <c r="K56" s="831"/>
      <c r="L56" s="1196"/>
      <c r="M56" s="1197"/>
      <c r="N56" s="1197"/>
      <c r="O56" s="1198"/>
      <c r="P56" s="1199"/>
      <c r="Q56" s="1197"/>
      <c r="R56" s="1197"/>
      <c r="S56" s="1200"/>
      <c r="T56" s="1199"/>
      <c r="U56" s="1197"/>
      <c r="V56" s="1197"/>
      <c r="W56" s="1200"/>
      <c r="X56" s="318"/>
      <c r="Y56" s="833"/>
      <c r="Z56" s="833"/>
      <c r="AA56" s="834"/>
      <c r="AB56" s="318"/>
      <c r="AC56" s="833"/>
      <c r="AD56" s="833"/>
      <c r="AE56" s="834"/>
    </row>
    <row r="57" spans="1:31" ht="10.5" customHeight="1">
      <c r="B57" s="1787"/>
      <c r="C57" s="1830"/>
      <c r="D57" s="1823"/>
      <c r="E57" s="1818" t="s">
        <v>382</v>
      </c>
      <c r="F57" s="1824"/>
      <c r="G57" s="1824"/>
      <c r="H57" s="1825"/>
      <c r="I57" s="1101">
        <v>50</v>
      </c>
      <c r="J57" s="318"/>
      <c r="K57" s="831"/>
      <c r="L57" s="1196"/>
      <c r="M57" s="1197"/>
      <c r="N57" s="1197"/>
      <c r="O57" s="1198"/>
      <c r="P57" s="1199"/>
      <c r="Q57" s="1197"/>
      <c r="R57" s="1197"/>
      <c r="S57" s="1200"/>
      <c r="T57" s="1199"/>
      <c r="U57" s="1197"/>
      <c r="V57" s="1197"/>
      <c r="W57" s="1200"/>
      <c r="X57" s="318"/>
      <c r="Y57" s="833"/>
      <c r="Z57" s="833"/>
      <c r="AA57" s="834"/>
      <c r="AB57" s="318"/>
      <c r="AC57" s="833"/>
      <c r="AD57" s="833"/>
      <c r="AE57" s="834"/>
    </row>
    <row r="58" spans="1:31" ht="10.5" hidden="1" customHeight="1">
      <c r="B58" s="1787"/>
      <c r="C58" s="1831"/>
      <c r="D58" s="1826"/>
      <c r="E58" s="1827"/>
      <c r="F58" s="1827"/>
      <c r="G58" s="1827"/>
      <c r="H58" s="1828"/>
      <c r="I58" s="830"/>
      <c r="J58" s="318"/>
      <c r="K58" s="831"/>
      <c r="L58" s="1196"/>
      <c r="M58" s="1197"/>
      <c r="N58" s="1197"/>
      <c r="O58" s="1198"/>
      <c r="P58" s="1199"/>
      <c r="Q58" s="1197"/>
      <c r="R58" s="1197"/>
      <c r="S58" s="1200"/>
      <c r="T58" s="1199"/>
      <c r="U58" s="1197"/>
      <c r="V58" s="1197"/>
      <c r="W58" s="1200"/>
      <c r="X58" s="318"/>
      <c r="Y58" s="833"/>
      <c r="Z58" s="833"/>
      <c r="AA58" s="834"/>
      <c r="AB58" s="318"/>
      <c r="AC58" s="833"/>
      <c r="AD58" s="833"/>
      <c r="AE58" s="834"/>
    </row>
    <row r="59" spans="1:31" ht="10.5" customHeight="1">
      <c r="A59" s="801">
        <v>2</v>
      </c>
      <c r="B59" s="1788"/>
      <c r="C59" s="1927" t="s">
        <v>279</v>
      </c>
      <c r="D59" s="1928"/>
      <c r="E59" s="1928"/>
      <c r="F59" s="1928"/>
      <c r="G59" s="1928"/>
      <c r="H59" s="1929"/>
      <c r="I59" s="853"/>
      <c r="J59" s="841">
        <f>SUM(J52:J58)</f>
        <v>0</v>
      </c>
      <c r="K59" s="842">
        <f t="shared" ref="K59:AE59" si="6">SUM(K52:K58)</f>
        <v>0</v>
      </c>
      <c r="L59" s="1201">
        <f t="shared" si="6"/>
        <v>0</v>
      </c>
      <c r="M59" s="1202">
        <f t="shared" si="6"/>
        <v>0</v>
      </c>
      <c r="N59" s="1202">
        <f t="shared" si="6"/>
        <v>0</v>
      </c>
      <c r="O59" s="1203">
        <f t="shared" si="6"/>
        <v>0</v>
      </c>
      <c r="P59" s="1204">
        <f t="shared" si="6"/>
        <v>0</v>
      </c>
      <c r="Q59" s="1202">
        <f t="shared" si="6"/>
        <v>0</v>
      </c>
      <c r="R59" s="1202">
        <f t="shared" si="6"/>
        <v>0</v>
      </c>
      <c r="S59" s="1205">
        <f t="shared" si="6"/>
        <v>0</v>
      </c>
      <c r="T59" s="1204">
        <f t="shared" si="6"/>
        <v>0</v>
      </c>
      <c r="U59" s="1202">
        <f t="shared" si="6"/>
        <v>0</v>
      </c>
      <c r="V59" s="1202">
        <f t="shared" si="6"/>
        <v>0</v>
      </c>
      <c r="W59" s="1205">
        <f t="shared" si="6"/>
        <v>0</v>
      </c>
      <c r="X59" s="841">
        <f t="shared" si="6"/>
        <v>0</v>
      </c>
      <c r="Y59" s="844">
        <f t="shared" si="6"/>
        <v>0</v>
      </c>
      <c r="Z59" s="844">
        <f t="shared" si="6"/>
        <v>0</v>
      </c>
      <c r="AA59" s="845">
        <f t="shared" si="6"/>
        <v>0</v>
      </c>
      <c r="AB59" s="841">
        <f t="shared" si="6"/>
        <v>0</v>
      </c>
      <c r="AC59" s="844">
        <f t="shared" si="6"/>
        <v>0</v>
      </c>
      <c r="AD59" s="844">
        <f t="shared" si="6"/>
        <v>0</v>
      </c>
      <c r="AE59" s="845">
        <f t="shared" si="6"/>
        <v>0</v>
      </c>
    </row>
    <row r="60" spans="1:31" ht="14.45" hidden="1" customHeight="1">
      <c r="A60" s="801">
        <v>2</v>
      </c>
      <c r="B60" s="854"/>
      <c r="C60" s="1908" t="s">
        <v>301</v>
      </c>
      <c r="D60" s="1908"/>
      <c r="E60" s="1909" t="s">
        <v>302</v>
      </c>
      <c r="F60" s="1910"/>
      <c r="G60" s="1910"/>
      <c r="H60" s="1911"/>
      <c r="I60" s="855">
        <v>40</v>
      </c>
      <c r="J60" s="856"/>
      <c r="K60" s="857"/>
      <c r="L60" s="1211"/>
      <c r="M60" s="1212"/>
      <c r="N60" s="1212"/>
      <c r="O60" s="1213"/>
      <c r="P60" s="1214"/>
      <c r="Q60" s="1212"/>
      <c r="R60" s="1212"/>
      <c r="S60" s="1215"/>
      <c r="T60" s="1214"/>
      <c r="U60" s="1212"/>
      <c r="V60" s="1212"/>
      <c r="W60" s="1215"/>
      <c r="X60" s="856"/>
      <c r="Y60" s="859"/>
      <c r="Z60" s="859"/>
      <c r="AA60" s="860"/>
      <c r="AB60" s="856"/>
      <c r="AC60" s="859"/>
      <c r="AD60" s="859"/>
      <c r="AE60" s="860"/>
    </row>
    <row r="61" spans="1:31" ht="14.45" customHeight="1">
      <c r="A61" s="801">
        <v>2</v>
      </c>
      <c r="B61" s="770"/>
      <c r="C61" s="1882" t="s">
        <v>303</v>
      </c>
      <c r="D61" s="1883"/>
      <c r="E61" s="1883"/>
      <c r="F61" s="1884" t="s">
        <v>654</v>
      </c>
      <c r="G61" s="1883"/>
      <c r="H61" s="1885"/>
      <c r="I61" s="855">
        <v>70</v>
      </c>
      <c r="J61" s="856"/>
      <c r="K61" s="857"/>
      <c r="L61" s="1211"/>
      <c r="M61" s="1212"/>
      <c r="N61" s="1212"/>
      <c r="O61" s="1213"/>
      <c r="P61" s="1214"/>
      <c r="Q61" s="1212"/>
      <c r="R61" s="1212"/>
      <c r="S61" s="1215"/>
      <c r="T61" s="1214"/>
      <c r="U61" s="1212"/>
      <c r="V61" s="1212"/>
      <c r="W61" s="1215"/>
      <c r="X61" s="856"/>
      <c r="Y61" s="859"/>
      <c r="Z61" s="859"/>
      <c r="AA61" s="860"/>
      <c r="AB61" s="856"/>
      <c r="AC61" s="859"/>
      <c r="AD61" s="859"/>
      <c r="AE61" s="860"/>
    </row>
    <row r="62" spans="1:31" ht="14.45" customHeight="1">
      <c r="A62" s="801">
        <v>2</v>
      </c>
      <c r="B62" s="770"/>
      <c r="C62" s="1892" t="s">
        <v>304</v>
      </c>
      <c r="D62" s="1893"/>
      <c r="E62" s="1894"/>
      <c r="F62" s="1895" t="s">
        <v>654</v>
      </c>
      <c r="G62" s="1896"/>
      <c r="H62" s="1897"/>
      <c r="I62" s="861">
        <v>70</v>
      </c>
      <c r="J62" s="862"/>
      <c r="K62" s="863"/>
      <c r="L62" s="1216"/>
      <c r="M62" s="1217"/>
      <c r="N62" s="1217"/>
      <c r="O62" s="1218"/>
      <c r="P62" s="1219"/>
      <c r="Q62" s="1217"/>
      <c r="R62" s="1217"/>
      <c r="S62" s="1220"/>
      <c r="T62" s="1219"/>
      <c r="U62" s="1217"/>
      <c r="V62" s="1217"/>
      <c r="W62" s="1220"/>
      <c r="X62" s="862"/>
      <c r="Y62" s="865"/>
      <c r="Z62" s="865"/>
      <c r="AA62" s="866"/>
      <c r="AB62" s="862"/>
      <c r="AC62" s="865"/>
      <c r="AD62" s="865"/>
      <c r="AE62" s="866"/>
    </row>
    <row r="63" spans="1:31" ht="21" customHeight="1">
      <c r="B63" s="1874" t="s">
        <v>277</v>
      </c>
      <c r="C63" s="1876" t="s">
        <v>305</v>
      </c>
      <c r="D63" s="1877"/>
      <c r="E63" s="1886" t="s">
        <v>679</v>
      </c>
      <c r="F63" s="1887"/>
      <c r="G63" s="1887"/>
      <c r="H63" s="1888"/>
      <c r="I63" s="1102">
        <v>50</v>
      </c>
      <c r="J63" s="294"/>
      <c r="K63" s="814"/>
      <c r="L63" s="1186"/>
      <c r="M63" s="1187"/>
      <c r="N63" s="1187"/>
      <c r="O63" s="1188"/>
      <c r="P63" s="1189"/>
      <c r="Q63" s="1187"/>
      <c r="R63" s="1187"/>
      <c r="S63" s="1190"/>
      <c r="T63" s="1189"/>
      <c r="U63" s="1187"/>
      <c r="V63" s="1187"/>
      <c r="W63" s="1190"/>
      <c r="X63" s="294"/>
      <c r="Y63" s="816"/>
      <c r="Z63" s="816"/>
      <c r="AA63" s="817"/>
      <c r="AB63" s="294"/>
      <c r="AC63" s="816"/>
      <c r="AD63" s="816"/>
      <c r="AE63" s="817"/>
    </row>
    <row r="64" spans="1:31" ht="21" customHeight="1">
      <c r="B64" s="1874"/>
      <c r="C64" s="1841"/>
      <c r="D64" s="1878"/>
      <c r="E64" s="1889" t="s">
        <v>675</v>
      </c>
      <c r="F64" s="1890"/>
      <c r="G64" s="1890"/>
      <c r="H64" s="1891"/>
      <c r="I64" s="1103">
        <v>30</v>
      </c>
      <c r="J64" s="310"/>
      <c r="K64" s="849"/>
      <c r="L64" s="1206"/>
      <c r="M64" s="1207"/>
      <c r="N64" s="1207"/>
      <c r="O64" s="1208"/>
      <c r="P64" s="1209"/>
      <c r="Q64" s="1207"/>
      <c r="R64" s="1207"/>
      <c r="S64" s="1210"/>
      <c r="T64" s="1209"/>
      <c r="U64" s="1207"/>
      <c r="V64" s="1207"/>
      <c r="W64" s="1210"/>
      <c r="X64" s="310"/>
      <c r="Y64" s="851"/>
      <c r="Z64" s="851"/>
      <c r="AA64" s="852"/>
      <c r="AB64" s="310"/>
      <c r="AC64" s="851"/>
      <c r="AD64" s="851"/>
      <c r="AE64" s="852"/>
    </row>
    <row r="65" spans="1:31" ht="14.45" customHeight="1">
      <c r="A65" s="801">
        <v>2</v>
      </c>
      <c r="B65" s="1874"/>
      <c r="C65" s="1834" t="s">
        <v>279</v>
      </c>
      <c r="D65" s="1835"/>
      <c r="E65" s="1835"/>
      <c r="F65" s="1835"/>
      <c r="G65" s="1835"/>
      <c r="H65" s="1836"/>
      <c r="I65" s="1103"/>
      <c r="J65" s="867">
        <f>SUM(J63:J64)</f>
        <v>0</v>
      </c>
      <c r="K65" s="868">
        <f t="shared" ref="K65:AE65" si="7">SUM(K63:K64)</f>
        <v>0</v>
      </c>
      <c r="L65" s="1206">
        <f t="shared" si="7"/>
        <v>0</v>
      </c>
      <c r="M65" s="1207">
        <f t="shared" si="7"/>
        <v>0</v>
      </c>
      <c r="N65" s="1207">
        <f t="shared" si="7"/>
        <v>0</v>
      </c>
      <c r="O65" s="1208">
        <f t="shared" si="7"/>
        <v>0</v>
      </c>
      <c r="P65" s="1209">
        <f t="shared" si="7"/>
        <v>0</v>
      </c>
      <c r="Q65" s="1207">
        <f t="shared" si="7"/>
        <v>0</v>
      </c>
      <c r="R65" s="1207">
        <f t="shared" si="7"/>
        <v>0</v>
      </c>
      <c r="S65" s="1210">
        <f t="shared" si="7"/>
        <v>0</v>
      </c>
      <c r="T65" s="1209">
        <f t="shared" si="7"/>
        <v>0</v>
      </c>
      <c r="U65" s="1207">
        <f t="shared" si="7"/>
        <v>0</v>
      </c>
      <c r="V65" s="1207">
        <f t="shared" si="7"/>
        <v>0</v>
      </c>
      <c r="W65" s="1210">
        <f t="shared" si="7"/>
        <v>0</v>
      </c>
      <c r="X65" s="867">
        <f t="shared" si="7"/>
        <v>0</v>
      </c>
      <c r="Y65" s="870">
        <f t="shared" si="7"/>
        <v>0</v>
      </c>
      <c r="Z65" s="870">
        <f t="shared" si="7"/>
        <v>0</v>
      </c>
      <c r="AA65" s="871">
        <f t="shared" si="7"/>
        <v>0</v>
      </c>
      <c r="AB65" s="867">
        <f t="shared" si="7"/>
        <v>0</v>
      </c>
      <c r="AC65" s="870">
        <f t="shared" si="7"/>
        <v>0</v>
      </c>
      <c r="AD65" s="870">
        <f t="shared" si="7"/>
        <v>0</v>
      </c>
      <c r="AE65" s="871">
        <f t="shared" si="7"/>
        <v>0</v>
      </c>
    </row>
    <row r="66" spans="1:31" ht="14.45" hidden="1" customHeight="1">
      <c r="B66" s="1874"/>
      <c r="C66" s="1898" t="s">
        <v>306</v>
      </c>
      <c r="D66" s="1901" t="s">
        <v>272</v>
      </c>
      <c r="E66" s="1902"/>
      <c r="F66" s="1903" t="s">
        <v>307</v>
      </c>
      <c r="G66" s="1904"/>
      <c r="H66" s="1905"/>
      <c r="I66" s="1103">
        <v>50</v>
      </c>
      <c r="J66" s="310"/>
      <c r="K66" s="849"/>
      <c r="L66" s="1206"/>
      <c r="M66" s="1207"/>
      <c r="N66" s="1207"/>
      <c r="O66" s="1208"/>
      <c r="P66" s="1209"/>
      <c r="Q66" s="1207"/>
      <c r="R66" s="1207"/>
      <c r="S66" s="1210"/>
      <c r="T66" s="1209"/>
      <c r="U66" s="1207"/>
      <c r="V66" s="1207"/>
      <c r="W66" s="1210"/>
      <c r="X66" s="310"/>
      <c r="Y66" s="851"/>
      <c r="Z66" s="851"/>
      <c r="AA66" s="852"/>
      <c r="AB66" s="310"/>
      <c r="AC66" s="851"/>
      <c r="AD66" s="851"/>
      <c r="AE66" s="852"/>
    </row>
    <row r="67" spans="1:31" ht="14.45" hidden="1" customHeight="1">
      <c r="B67" s="1874"/>
      <c r="C67" s="1899"/>
      <c r="D67" s="1839" t="s">
        <v>383</v>
      </c>
      <c r="E67" s="1840"/>
      <c r="F67" s="1818" t="s">
        <v>384</v>
      </c>
      <c r="G67" s="1843"/>
      <c r="H67" s="1844"/>
      <c r="I67" s="1101">
        <v>30</v>
      </c>
      <c r="J67" s="297"/>
      <c r="K67" s="819"/>
      <c r="L67" s="1191"/>
      <c r="M67" s="1192"/>
      <c r="N67" s="1192"/>
      <c r="O67" s="1193"/>
      <c r="P67" s="1194"/>
      <c r="Q67" s="1192"/>
      <c r="R67" s="1192"/>
      <c r="S67" s="1195"/>
      <c r="T67" s="1194"/>
      <c r="U67" s="1192"/>
      <c r="V67" s="1192"/>
      <c r="W67" s="1195"/>
      <c r="X67" s="297"/>
      <c r="Y67" s="821"/>
      <c r="Z67" s="821"/>
      <c r="AA67" s="822"/>
      <c r="AB67" s="297"/>
      <c r="AC67" s="821"/>
      <c r="AD67" s="821"/>
      <c r="AE67" s="822"/>
    </row>
    <row r="68" spans="1:31" ht="14.45" hidden="1" customHeight="1">
      <c r="B68" s="1874"/>
      <c r="C68" s="1900"/>
      <c r="D68" s="1841"/>
      <c r="E68" s="1842"/>
      <c r="F68" s="1818" t="s">
        <v>385</v>
      </c>
      <c r="G68" s="1843"/>
      <c r="H68" s="1844"/>
      <c r="I68" s="1101">
        <v>50</v>
      </c>
      <c r="J68" s="297"/>
      <c r="K68" s="819"/>
      <c r="L68" s="1191"/>
      <c r="M68" s="1192"/>
      <c r="N68" s="1192"/>
      <c r="O68" s="1193"/>
      <c r="P68" s="1194"/>
      <c r="Q68" s="1192"/>
      <c r="R68" s="1192"/>
      <c r="S68" s="1195"/>
      <c r="T68" s="1194"/>
      <c r="U68" s="1192"/>
      <c r="V68" s="1192"/>
      <c r="W68" s="1195"/>
      <c r="X68" s="297"/>
      <c r="Y68" s="821"/>
      <c r="Z68" s="821"/>
      <c r="AA68" s="822"/>
      <c r="AB68" s="297"/>
      <c r="AC68" s="821"/>
      <c r="AD68" s="821"/>
      <c r="AE68" s="822"/>
    </row>
    <row r="69" spans="1:31" ht="14.45" hidden="1" customHeight="1">
      <c r="A69" s="801">
        <v>2</v>
      </c>
      <c r="B69" s="1874"/>
      <c r="C69" s="1834" t="s">
        <v>279</v>
      </c>
      <c r="D69" s="1835"/>
      <c r="E69" s="1835"/>
      <c r="F69" s="1835"/>
      <c r="G69" s="1835"/>
      <c r="H69" s="1836"/>
      <c r="I69" s="1101"/>
      <c r="J69" s="315">
        <f t="shared" ref="J69:AE69" si="8">SUM(J66:J68)</f>
        <v>0</v>
      </c>
      <c r="K69" s="826">
        <f t="shared" si="8"/>
        <v>0</v>
      </c>
      <c r="L69" s="1191">
        <f t="shared" si="8"/>
        <v>0</v>
      </c>
      <c r="M69" s="1192">
        <f t="shared" si="8"/>
        <v>0</v>
      </c>
      <c r="N69" s="1192">
        <f t="shared" si="8"/>
        <v>0</v>
      </c>
      <c r="O69" s="1193">
        <f t="shared" si="8"/>
        <v>0</v>
      </c>
      <c r="P69" s="1194">
        <f t="shared" si="8"/>
        <v>0</v>
      </c>
      <c r="Q69" s="1192">
        <f t="shared" si="8"/>
        <v>0</v>
      </c>
      <c r="R69" s="1192">
        <f t="shared" si="8"/>
        <v>0</v>
      </c>
      <c r="S69" s="1195">
        <f t="shared" si="8"/>
        <v>0</v>
      </c>
      <c r="T69" s="1194">
        <f t="shared" si="8"/>
        <v>0</v>
      </c>
      <c r="U69" s="1192">
        <f t="shared" si="8"/>
        <v>0</v>
      </c>
      <c r="V69" s="1192">
        <f t="shared" si="8"/>
        <v>0</v>
      </c>
      <c r="W69" s="1195">
        <f t="shared" si="8"/>
        <v>0</v>
      </c>
      <c r="X69" s="315">
        <f t="shared" si="8"/>
        <v>0</v>
      </c>
      <c r="Y69" s="828">
        <f t="shared" si="8"/>
        <v>0</v>
      </c>
      <c r="Z69" s="828">
        <f t="shared" si="8"/>
        <v>0</v>
      </c>
      <c r="AA69" s="829">
        <f t="shared" si="8"/>
        <v>0</v>
      </c>
      <c r="AB69" s="315">
        <f t="shared" si="8"/>
        <v>0</v>
      </c>
      <c r="AC69" s="828">
        <f t="shared" si="8"/>
        <v>0</v>
      </c>
      <c r="AD69" s="828">
        <f t="shared" si="8"/>
        <v>0</v>
      </c>
      <c r="AE69" s="829">
        <f t="shared" si="8"/>
        <v>0</v>
      </c>
    </row>
    <row r="70" spans="1:31" ht="17.25" hidden="1" customHeight="1">
      <c r="B70" s="1874"/>
      <c r="C70" s="1837" t="s">
        <v>308</v>
      </c>
      <c r="D70" s="1839" t="s">
        <v>383</v>
      </c>
      <c r="E70" s="1840"/>
      <c r="F70" s="1818" t="s">
        <v>386</v>
      </c>
      <c r="G70" s="1843"/>
      <c r="H70" s="1844"/>
      <c r="I70" s="1101">
        <v>30</v>
      </c>
      <c r="J70" s="297"/>
      <c r="K70" s="819"/>
      <c r="L70" s="1191"/>
      <c r="M70" s="1192"/>
      <c r="N70" s="1192"/>
      <c r="O70" s="1193"/>
      <c r="P70" s="1194"/>
      <c r="Q70" s="1192"/>
      <c r="R70" s="1192"/>
      <c r="S70" s="1195"/>
      <c r="T70" s="1194"/>
      <c r="U70" s="1192"/>
      <c r="V70" s="1192"/>
      <c r="W70" s="1195"/>
      <c r="X70" s="297"/>
      <c r="Y70" s="821"/>
      <c r="Z70" s="821"/>
      <c r="AA70" s="822"/>
      <c r="AB70" s="297"/>
      <c r="AC70" s="821"/>
      <c r="AD70" s="821"/>
      <c r="AE70" s="822"/>
    </row>
    <row r="71" spans="1:31" ht="17.25" hidden="1" customHeight="1">
      <c r="B71" s="1874"/>
      <c r="C71" s="1838"/>
      <c r="D71" s="1841"/>
      <c r="E71" s="1842"/>
      <c r="F71" s="1818" t="s">
        <v>387</v>
      </c>
      <c r="G71" s="1843"/>
      <c r="H71" s="1844"/>
      <c r="I71" s="1101">
        <v>50</v>
      </c>
      <c r="J71" s="297"/>
      <c r="K71" s="819"/>
      <c r="L71" s="1191"/>
      <c r="M71" s="1192"/>
      <c r="N71" s="1192"/>
      <c r="O71" s="1193"/>
      <c r="P71" s="1194"/>
      <c r="Q71" s="1192"/>
      <c r="R71" s="1192"/>
      <c r="S71" s="1195"/>
      <c r="T71" s="1194"/>
      <c r="U71" s="1192"/>
      <c r="V71" s="1192"/>
      <c r="W71" s="1195"/>
      <c r="X71" s="297"/>
      <c r="Y71" s="821"/>
      <c r="Z71" s="821"/>
      <c r="AA71" s="822"/>
      <c r="AB71" s="297"/>
      <c r="AC71" s="821"/>
      <c r="AD71" s="821"/>
      <c r="AE71" s="822"/>
    </row>
    <row r="72" spans="1:31" ht="14.45" hidden="1" customHeight="1">
      <c r="A72" s="801">
        <v>2</v>
      </c>
      <c r="B72" s="1874"/>
      <c r="C72" s="1834" t="s">
        <v>279</v>
      </c>
      <c r="D72" s="1835"/>
      <c r="E72" s="1835"/>
      <c r="F72" s="1835"/>
      <c r="G72" s="1835"/>
      <c r="H72" s="1836"/>
      <c r="I72" s="1101"/>
      <c r="J72" s="315">
        <f>SUM(J70:J71)</f>
        <v>0</v>
      </c>
      <c r="K72" s="826">
        <f t="shared" ref="K72:AE72" si="9">SUM(K70:K71)</f>
        <v>0</v>
      </c>
      <c r="L72" s="1191">
        <f t="shared" si="9"/>
        <v>0</v>
      </c>
      <c r="M72" s="1192">
        <f t="shared" si="9"/>
        <v>0</v>
      </c>
      <c r="N72" s="1192">
        <f t="shared" si="9"/>
        <v>0</v>
      </c>
      <c r="O72" s="1193">
        <f t="shared" si="9"/>
        <v>0</v>
      </c>
      <c r="P72" s="1194">
        <f t="shared" si="9"/>
        <v>0</v>
      </c>
      <c r="Q72" s="1192">
        <f t="shared" si="9"/>
        <v>0</v>
      </c>
      <c r="R72" s="1192">
        <f t="shared" si="9"/>
        <v>0</v>
      </c>
      <c r="S72" s="1195">
        <f t="shared" si="9"/>
        <v>0</v>
      </c>
      <c r="T72" s="1194">
        <f t="shared" si="9"/>
        <v>0</v>
      </c>
      <c r="U72" s="1192">
        <f t="shared" si="9"/>
        <v>0</v>
      </c>
      <c r="V72" s="1192">
        <f t="shared" si="9"/>
        <v>0</v>
      </c>
      <c r="W72" s="1195">
        <f t="shared" si="9"/>
        <v>0</v>
      </c>
      <c r="X72" s="315">
        <f t="shared" si="9"/>
        <v>0</v>
      </c>
      <c r="Y72" s="828">
        <f t="shared" si="9"/>
        <v>0</v>
      </c>
      <c r="Z72" s="828">
        <f t="shared" si="9"/>
        <v>0</v>
      </c>
      <c r="AA72" s="829">
        <f t="shared" si="9"/>
        <v>0</v>
      </c>
      <c r="AB72" s="315">
        <f t="shared" si="9"/>
        <v>0</v>
      </c>
      <c r="AC72" s="828">
        <f t="shared" si="9"/>
        <v>0</v>
      </c>
      <c r="AD72" s="828">
        <f t="shared" si="9"/>
        <v>0</v>
      </c>
      <c r="AE72" s="829">
        <f t="shared" si="9"/>
        <v>0</v>
      </c>
    </row>
    <row r="73" spans="1:31" ht="14.45" customHeight="1">
      <c r="B73" s="1874"/>
      <c r="C73" s="1879" t="s">
        <v>309</v>
      </c>
      <c r="D73" s="1845" t="s">
        <v>310</v>
      </c>
      <c r="E73" s="1846"/>
      <c r="F73" s="1846"/>
      <c r="G73" s="1846"/>
      <c r="H73" s="1847"/>
      <c r="I73" s="1101">
        <v>30</v>
      </c>
      <c r="J73" s="297"/>
      <c r="K73" s="819"/>
      <c r="L73" s="1191"/>
      <c r="M73" s="1192"/>
      <c r="N73" s="1192"/>
      <c r="O73" s="1193"/>
      <c r="P73" s="1194"/>
      <c r="Q73" s="1192"/>
      <c r="R73" s="1192"/>
      <c r="S73" s="1195"/>
      <c r="T73" s="1194"/>
      <c r="U73" s="1192"/>
      <c r="V73" s="1192"/>
      <c r="W73" s="1195"/>
      <c r="X73" s="297"/>
      <c r="Y73" s="821"/>
      <c r="Z73" s="821"/>
      <c r="AA73" s="822"/>
      <c r="AB73" s="297"/>
      <c r="AC73" s="821"/>
      <c r="AD73" s="821"/>
      <c r="AE73" s="822"/>
    </row>
    <row r="74" spans="1:31" ht="14.45" customHeight="1">
      <c r="B74" s="1874"/>
      <c r="C74" s="1880"/>
      <c r="D74" s="1845" t="s">
        <v>311</v>
      </c>
      <c r="E74" s="1846"/>
      <c r="F74" s="1846"/>
      <c r="G74" s="1846"/>
      <c r="H74" s="1847"/>
      <c r="I74" s="1101">
        <v>50</v>
      </c>
      <c r="J74" s="297"/>
      <c r="K74" s="819"/>
      <c r="L74" s="1191"/>
      <c r="M74" s="1192"/>
      <c r="N74" s="1192"/>
      <c r="O74" s="1193"/>
      <c r="P74" s="1194"/>
      <c r="Q74" s="1192"/>
      <c r="R74" s="1192"/>
      <c r="S74" s="1195"/>
      <c r="T74" s="1194"/>
      <c r="U74" s="1192"/>
      <c r="V74" s="1192"/>
      <c r="W74" s="1195"/>
      <c r="X74" s="297"/>
      <c r="Y74" s="821"/>
      <c r="Z74" s="821"/>
      <c r="AA74" s="822"/>
      <c r="AB74" s="297"/>
      <c r="AC74" s="821"/>
      <c r="AD74" s="821"/>
      <c r="AE74" s="822"/>
    </row>
    <row r="75" spans="1:31" ht="14.45" customHeight="1">
      <c r="B75" s="1874"/>
      <c r="C75" s="1880"/>
      <c r="D75" s="1845" t="s">
        <v>312</v>
      </c>
      <c r="E75" s="1846"/>
      <c r="F75" s="1846"/>
      <c r="G75" s="1846"/>
      <c r="H75" s="1847"/>
      <c r="I75" s="1101">
        <v>50</v>
      </c>
      <c r="J75" s="297"/>
      <c r="K75" s="819"/>
      <c r="L75" s="1191"/>
      <c r="M75" s="1192"/>
      <c r="N75" s="1192"/>
      <c r="O75" s="1193"/>
      <c r="P75" s="1194"/>
      <c r="Q75" s="1192"/>
      <c r="R75" s="1192"/>
      <c r="S75" s="1195"/>
      <c r="T75" s="1194"/>
      <c r="U75" s="1192"/>
      <c r="V75" s="1192"/>
      <c r="W75" s="1195"/>
      <c r="X75" s="297"/>
      <c r="Y75" s="821"/>
      <c r="Z75" s="821"/>
      <c r="AA75" s="822"/>
      <c r="AB75" s="297"/>
      <c r="AC75" s="821"/>
      <c r="AD75" s="821"/>
      <c r="AE75" s="822"/>
    </row>
    <row r="76" spans="1:31" ht="14.45" customHeight="1">
      <c r="B76" s="1874"/>
      <c r="C76" s="1880"/>
      <c r="D76" s="1848" t="s">
        <v>650</v>
      </c>
      <c r="E76" s="1849"/>
      <c r="F76" s="1849"/>
      <c r="G76" s="1849"/>
      <c r="H76" s="1850"/>
      <c r="I76" s="1104">
        <v>50</v>
      </c>
      <c r="J76" s="297"/>
      <c r="K76" s="819"/>
      <c r="L76" s="1191"/>
      <c r="M76" s="1192"/>
      <c r="N76" s="1192"/>
      <c r="O76" s="1193"/>
      <c r="P76" s="1194"/>
      <c r="Q76" s="1192"/>
      <c r="R76" s="1192"/>
      <c r="S76" s="1195"/>
      <c r="T76" s="1194"/>
      <c r="U76" s="1192"/>
      <c r="V76" s="1192"/>
      <c r="W76" s="1195"/>
      <c r="X76" s="297"/>
      <c r="Y76" s="821"/>
      <c r="Z76" s="821"/>
      <c r="AA76" s="822"/>
      <c r="AB76" s="297"/>
      <c r="AC76" s="821"/>
      <c r="AD76" s="821"/>
      <c r="AE76" s="822"/>
    </row>
    <row r="77" spans="1:31" ht="14.45" customHeight="1">
      <c r="B77" s="1874"/>
      <c r="C77" s="1880"/>
      <c r="D77" s="1848" t="s">
        <v>651</v>
      </c>
      <c r="E77" s="1849"/>
      <c r="F77" s="1849"/>
      <c r="G77" s="1849"/>
      <c r="H77" s="1850"/>
      <c r="I77" s="1104">
        <v>30</v>
      </c>
      <c r="J77" s="297"/>
      <c r="K77" s="819"/>
      <c r="L77" s="1191"/>
      <c r="M77" s="1192"/>
      <c r="N77" s="1192"/>
      <c r="O77" s="1193"/>
      <c r="P77" s="1194"/>
      <c r="Q77" s="1192"/>
      <c r="R77" s="1192"/>
      <c r="S77" s="1195"/>
      <c r="T77" s="1194"/>
      <c r="U77" s="1192"/>
      <c r="V77" s="1192"/>
      <c r="W77" s="1195"/>
      <c r="X77" s="297"/>
      <c r="Y77" s="821"/>
      <c r="Z77" s="821"/>
      <c r="AA77" s="822"/>
      <c r="AB77" s="297"/>
      <c r="AC77" s="821"/>
      <c r="AD77" s="821"/>
      <c r="AE77" s="822"/>
    </row>
    <row r="78" spans="1:31" ht="14.45" customHeight="1">
      <c r="B78" s="1874"/>
      <c r="C78" s="1880"/>
      <c r="D78" s="1851" t="s">
        <v>388</v>
      </c>
      <c r="E78" s="1852"/>
      <c r="F78" s="1852"/>
      <c r="G78" s="1852"/>
      <c r="H78" s="1853"/>
      <c r="I78" s="1101">
        <v>50</v>
      </c>
      <c r="J78" s="297"/>
      <c r="K78" s="819"/>
      <c r="L78" s="1191"/>
      <c r="M78" s="1192"/>
      <c r="N78" s="1192"/>
      <c r="O78" s="1193"/>
      <c r="P78" s="1194"/>
      <c r="Q78" s="1192"/>
      <c r="R78" s="1192"/>
      <c r="S78" s="1195"/>
      <c r="T78" s="1194"/>
      <c r="U78" s="1192"/>
      <c r="V78" s="1192"/>
      <c r="W78" s="1195"/>
      <c r="X78" s="297"/>
      <c r="Y78" s="821"/>
      <c r="Z78" s="821"/>
      <c r="AA78" s="822"/>
      <c r="AB78" s="297"/>
      <c r="AC78" s="821"/>
      <c r="AD78" s="821"/>
      <c r="AE78" s="822"/>
    </row>
    <row r="79" spans="1:31" ht="14.45" customHeight="1">
      <c r="B79" s="1874"/>
      <c r="C79" s="1881"/>
      <c r="D79" s="1851" t="s">
        <v>677</v>
      </c>
      <c r="E79" s="1852"/>
      <c r="F79" s="1852"/>
      <c r="G79" s="1852"/>
      <c r="H79" s="1853"/>
      <c r="I79" s="1179" t="s">
        <v>676</v>
      </c>
      <c r="J79" s="318"/>
      <c r="K79" s="831"/>
      <c r="L79" s="1196"/>
      <c r="M79" s="1197"/>
      <c r="N79" s="1197"/>
      <c r="O79" s="1198"/>
      <c r="P79" s="1199"/>
      <c r="Q79" s="1197"/>
      <c r="R79" s="1197"/>
      <c r="S79" s="1200"/>
      <c r="T79" s="1199"/>
      <c r="U79" s="1197"/>
      <c r="V79" s="1197"/>
      <c r="W79" s="1200"/>
      <c r="X79" s="318"/>
      <c r="Y79" s="833"/>
      <c r="Z79" s="833"/>
      <c r="AA79" s="834"/>
      <c r="AB79" s="318"/>
      <c r="AC79" s="833"/>
      <c r="AD79" s="833"/>
      <c r="AE79" s="834"/>
    </row>
    <row r="80" spans="1:31" ht="21" customHeight="1">
      <c r="A80" s="801">
        <v>2</v>
      </c>
      <c r="B80" s="1874"/>
      <c r="C80" s="1834" t="s">
        <v>279</v>
      </c>
      <c r="D80" s="1835"/>
      <c r="E80" s="1835"/>
      <c r="F80" s="1835"/>
      <c r="G80" s="1835"/>
      <c r="H80" s="1836"/>
      <c r="I80" s="1105"/>
      <c r="J80" s="835">
        <f>SUM(J73:J79)</f>
        <v>0</v>
      </c>
      <c r="K80" s="836">
        <f t="shared" ref="K80:AE80" si="10">SUM(K73:K79)</f>
        <v>0</v>
      </c>
      <c r="L80" s="1196">
        <f t="shared" si="10"/>
        <v>0</v>
      </c>
      <c r="M80" s="1197">
        <f t="shared" si="10"/>
        <v>0</v>
      </c>
      <c r="N80" s="1197">
        <f t="shared" si="10"/>
        <v>0</v>
      </c>
      <c r="O80" s="1198">
        <f t="shared" si="10"/>
        <v>0</v>
      </c>
      <c r="P80" s="1199">
        <f t="shared" si="10"/>
        <v>0</v>
      </c>
      <c r="Q80" s="1197">
        <f t="shared" si="10"/>
        <v>0</v>
      </c>
      <c r="R80" s="1197">
        <f t="shared" si="10"/>
        <v>0</v>
      </c>
      <c r="S80" s="1200">
        <f t="shared" si="10"/>
        <v>0</v>
      </c>
      <c r="T80" s="1199">
        <f t="shared" si="10"/>
        <v>0</v>
      </c>
      <c r="U80" s="1197">
        <f t="shared" si="10"/>
        <v>0</v>
      </c>
      <c r="V80" s="1197">
        <f t="shared" si="10"/>
        <v>0</v>
      </c>
      <c r="W80" s="1200">
        <f t="shared" si="10"/>
        <v>0</v>
      </c>
      <c r="X80" s="835">
        <f t="shared" si="10"/>
        <v>0</v>
      </c>
      <c r="Y80" s="838">
        <f t="shared" si="10"/>
        <v>0</v>
      </c>
      <c r="Z80" s="838">
        <f t="shared" si="10"/>
        <v>0</v>
      </c>
      <c r="AA80" s="839">
        <f t="shared" si="10"/>
        <v>0</v>
      </c>
      <c r="AB80" s="835">
        <f t="shared" si="10"/>
        <v>0</v>
      </c>
      <c r="AC80" s="838">
        <f t="shared" si="10"/>
        <v>0</v>
      </c>
      <c r="AD80" s="838">
        <f t="shared" si="10"/>
        <v>0</v>
      </c>
      <c r="AE80" s="839">
        <f t="shared" si="10"/>
        <v>0</v>
      </c>
    </row>
    <row r="81" spans="1:31" ht="14.45" customHeight="1">
      <c r="A81" s="801">
        <v>1</v>
      </c>
      <c r="B81" s="1875"/>
      <c r="C81" s="1854" t="s">
        <v>55</v>
      </c>
      <c r="D81" s="1854"/>
      <c r="E81" s="1854"/>
      <c r="F81" s="1854"/>
      <c r="G81" s="1854"/>
      <c r="H81" s="1855"/>
      <c r="I81" s="1106"/>
      <c r="J81" s="841">
        <f t="shared" ref="J81:AE81" si="11">SUMIF($A$24:$A$80,2,J24:J80)</f>
        <v>0</v>
      </c>
      <c r="K81" s="842">
        <f t="shared" si="11"/>
        <v>0</v>
      </c>
      <c r="L81" s="1201">
        <f t="shared" si="11"/>
        <v>0</v>
      </c>
      <c r="M81" s="1202">
        <f t="shared" si="11"/>
        <v>0</v>
      </c>
      <c r="N81" s="1202">
        <f t="shared" si="11"/>
        <v>0</v>
      </c>
      <c r="O81" s="1203">
        <f t="shared" si="11"/>
        <v>0</v>
      </c>
      <c r="P81" s="1204">
        <f t="shared" si="11"/>
        <v>0</v>
      </c>
      <c r="Q81" s="1202">
        <f t="shared" si="11"/>
        <v>0</v>
      </c>
      <c r="R81" s="1202">
        <f t="shared" si="11"/>
        <v>0</v>
      </c>
      <c r="S81" s="1205">
        <f t="shared" si="11"/>
        <v>0</v>
      </c>
      <c r="T81" s="1204">
        <f t="shared" si="11"/>
        <v>0</v>
      </c>
      <c r="U81" s="1202">
        <f t="shared" si="11"/>
        <v>0</v>
      </c>
      <c r="V81" s="1202">
        <f t="shared" si="11"/>
        <v>0</v>
      </c>
      <c r="W81" s="1205">
        <f t="shared" si="11"/>
        <v>0</v>
      </c>
      <c r="X81" s="841">
        <f t="shared" si="11"/>
        <v>0</v>
      </c>
      <c r="Y81" s="844">
        <f t="shared" si="11"/>
        <v>0</v>
      </c>
      <c r="Z81" s="844">
        <f t="shared" si="11"/>
        <v>0</v>
      </c>
      <c r="AA81" s="845">
        <f t="shared" si="11"/>
        <v>0</v>
      </c>
      <c r="AB81" s="841">
        <f t="shared" si="11"/>
        <v>0</v>
      </c>
      <c r="AC81" s="844">
        <f t="shared" si="11"/>
        <v>0</v>
      </c>
      <c r="AD81" s="844">
        <f t="shared" si="11"/>
        <v>0</v>
      </c>
      <c r="AE81" s="845">
        <f t="shared" si="11"/>
        <v>0</v>
      </c>
    </row>
    <row r="82" spans="1:31" ht="21" customHeight="1">
      <c r="B82" s="1856" t="s">
        <v>313</v>
      </c>
      <c r="C82" s="1859" t="s">
        <v>314</v>
      </c>
      <c r="D82" s="1860"/>
      <c r="E82" s="1865" t="s">
        <v>315</v>
      </c>
      <c r="F82" s="1866"/>
      <c r="G82" s="1866"/>
      <c r="H82" s="1867"/>
      <c r="I82" s="1102">
        <v>45</v>
      </c>
      <c r="J82" s="294"/>
      <c r="K82" s="814"/>
      <c r="L82" s="1186"/>
      <c r="M82" s="1187"/>
      <c r="N82" s="1187"/>
      <c r="O82" s="1188"/>
      <c r="P82" s="1189"/>
      <c r="Q82" s="1187"/>
      <c r="R82" s="1187"/>
      <c r="S82" s="1190"/>
      <c r="T82" s="1189"/>
      <c r="U82" s="1187"/>
      <c r="V82" s="1187"/>
      <c r="W82" s="1190"/>
      <c r="X82" s="294"/>
      <c r="Y82" s="816"/>
      <c r="Z82" s="816"/>
      <c r="AA82" s="817"/>
      <c r="AB82" s="294"/>
      <c r="AC82" s="816"/>
      <c r="AD82" s="816"/>
      <c r="AE82" s="817"/>
    </row>
    <row r="83" spans="1:31" ht="21" hidden="1" customHeight="1">
      <c r="B83" s="1857"/>
      <c r="C83" s="1861"/>
      <c r="D83" s="1862"/>
      <c r="E83" s="1868"/>
      <c r="F83" s="1869"/>
      <c r="G83" s="1869"/>
      <c r="H83" s="1870"/>
      <c r="I83" s="1101"/>
      <c r="J83" s="297"/>
      <c r="K83" s="819"/>
      <c r="L83" s="1191"/>
      <c r="M83" s="1192"/>
      <c r="N83" s="1192"/>
      <c r="O83" s="1193"/>
      <c r="P83" s="1194"/>
      <c r="Q83" s="1192"/>
      <c r="R83" s="1192"/>
      <c r="S83" s="1195"/>
      <c r="T83" s="1194"/>
      <c r="U83" s="1192"/>
      <c r="V83" s="1192"/>
      <c r="W83" s="1195"/>
      <c r="X83" s="297"/>
      <c r="Y83" s="821"/>
      <c r="Z83" s="821"/>
      <c r="AA83" s="822"/>
      <c r="AB83" s="297"/>
      <c r="AC83" s="821"/>
      <c r="AD83" s="821"/>
      <c r="AE83" s="822"/>
    </row>
    <row r="84" spans="1:31" ht="21" customHeight="1">
      <c r="B84" s="1857"/>
      <c r="C84" s="1863"/>
      <c r="D84" s="1864"/>
      <c r="E84" s="1868" t="s">
        <v>316</v>
      </c>
      <c r="F84" s="1869"/>
      <c r="G84" s="1869"/>
      <c r="H84" s="1870"/>
      <c r="I84" s="1101">
        <v>22.5</v>
      </c>
      <c r="J84" s="297"/>
      <c r="K84" s="819"/>
      <c r="L84" s="1191"/>
      <c r="M84" s="1192"/>
      <c r="N84" s="1192"/>
      <c r="O84" s="1193"/>
      <c r="P84" s="1194"/>
      <c r="Q84" s="1192"/>
      <c r="R84" s="1192"/>
      <c r="S84" s="1195"/>
      <c r="T84" s="1194"/>
      <c r="U84" s="1192"/>
      <c r="V84" s="1192"/>
      <c r="W84" s="1195"/>
      <c r="X84" s="297"/>
      <c r="Y84" s="821"/>
      <c r="Z84" s="821"/>
      <c r="AA84" s="822"/>
      <c r="AB84" s="297"/>
      <c r="AC84" s="821"/>
      <c r="AD84" s="821"/>
      <c r="AE84" s="822"/>
    </row>
    <row r="85" spans="1:31" ht="14.45" customHeight="1">
      <c r="A85" s="801">
        <v>1</v>
      </c>
      <c r="B85" s="1858"/>
      <c r="C85" s="1871" t="s">
        <v>55</v>
      </c>
      <c r="D85" s="1872"/>
      <c r="E85" s="1872"/>
      <c r="F85" s="1872"/>
      <c r="G85" s="1872"/>
      <c r="H85" s="1873"/>
      <c r="I85" s="1106"/>
      <c r="J85" s="841">
        <f>SUM(J82:J84)</f>
        <v>0</v>
      </c>
      <c r="K85" s="842">
        <f t="shared" ref="K85:AE85" si="12">SUM(K82:K84)</f>
        <v>0</v>
      </c>
      <c r="L85" s="1201">
        <f t="shared" si="12"/>
        <v>0</v>
      </c>
      <c r="M85" s="1202">
        <f t="shared" si="12"/>
        <v>0</v>
      </c>
      <c r="N85" s="1202">
        <f t="shared" si="12"/>
        <v>0</v>
      </c>
      <c r="O85" s="1203">
        <f t="shared" si="12"/>
        <v>0</v>
      </c>
      <c r="P85" s="1204">
        <f t="shared" si="12"/>
        <v>0</v>
      </c>
      <c r="Q85" s="1202">
        <f t="shared" si="12"/>
        <v>0</v>
      </c>
      <c r="R85" s="1202">
        <f t="shared" si="12"/>
        <v>0</v>
      </c>
      <c r="S85" s="1205">
        <f t="shared" si="12"/>
        <v>0</v>
      </c>
      <c r="T85" s="1204">
        <f t="shared" si="12"/>
        <v>0</v>
      </c>
      <c r="U85" s="1202">
        <f t="shared" si="12"/>
        <v>0</v>
      </c>
      <c r="V85" s="1202">
        <f t="shared" si="12"/>
        <v>0</v>
      </c>
      <c r="W85" s="1205">
        <f t="shared" si="12"/>
        <v>0</v>
      </c>
      <c r="X85" s="841">
        <f t="shared" si="12"/>
        <v>0</v>
      </c>
      <c r="Y85" s="844">
        <f t="shared" si="12"/>
        <v>0</v>
      </c>
      <c r="Z85" s="844">
        <f t="shared" si="12"/>
        <v>0</v>
      </c>
      <c r="AA85" s="845">
        <f t="shared" si="12"/>
        <v>0</v>
      </c>
      <c r="AB85" s="841">
        <f t="shared" si="12"/>
        <v>0</v>
      </c>
      <c r="AC85" s="844">
        <f t="shared" si="12"/>
        <v>0</v>
      </c>
      <c r="AD85" s="844">
        <f t="shared" si="12"/>
        <v>0</v>
      </c>
      <c r="AE85" s="845">
        <f t="shared" si="12"/>
        <v>0</v>
      </c>
    </row>
    <row r="86" spans="1:31" ht="14.45" customHeight="1">
      <c r="B86" s="1801" t="s">
        <v>317</v>
      </c>
      <c r="C86" s="1802"/>
      <c r="D86" s="1809"/>
      <c r="E86" s="1810"/>
      <c r="F86" s="1810"/>
      <c r="G86" s="1810"/>
      <c r="H86" s="1811"/>
      <c r="I86" s="1107"/>
      <c r="J86" s="294"/>
      <c r="K86" s="814"/>
      <c r="L86" s="1186"/>
      <c r="M86" s="1187"/>
      <c r="N86" s="1221"/>
      <c r="O86" s="1222"/>
      <c r="P86" s="1189"/>
      <c r="Q86" s="1187"/>
      <c r="R86" s="1221"/>
      <c r="S86" s="1222"/>
      <c r="T86" s="1189"/>
      <c r="U86" s="1187"/>
      <c r="V86" s="1221"/>
      <c r="W86" s="1222"/>
      <c r="X86" s="294"/>
      <c r="Y86" s="816"/>
      <c r="Z86" s="872"/>
      <c r="AA86" s="873"/>
      <c r="AB86" s="294"/>
      <c r="AC86" s="816"/>
      <c r="AD86" s="872"/>
      <c r="AE86" s="874"/>
    </row>
    <row r="87" spans="1:31" ht="14.45" customHeight="1">
      <c r="B87" s="1803"/>
      <c r="C87" s="1804"/>
      <c r="D87" s="1812"/>
      <c r="E87" s="1813"/>
      <c r="F87" s="1813"/>
      <c r="G87" s="1813"/>
      <c r="H87" s="1814"/>
      <c r="I87" s="1108"/>
      <c r="J87" s="297"/>
      <c r="K87" s="819"/>
      <c r="L87" s="1191"/>
      <c r="M87" s="1192"/>
      <c r="N87" s="1223"/>
      <c r="O87" s="1224"/>
      <c r="P87" s="1194"/>
      <c r="Q87" s="1192"/>
      <c r="R87" s="1223"/>
      <c r="S87" s="1224"/>
      <c r="T87" s="1194"/>
      <c r="U87" s="1192"/>
      <c r="V87" s="1223"/>
      <c r="W87" s="1224"/>
      <c r="X87" s="297"/>
      <c r="Y87" s="821"/>
      <c r="Z87" s="875"/>
      <c r="AA87" s="876"/>
      <c r="AB87" s="297"/>
      <c r="AC87" s="821"/>
      <c r="AD87" s="875"/>
      <c r="AE87" s="877"/>
    </row>
    <row r="88" spans="1:31" ht="14.45" customHeight="1">
      <c r="B88" s="1803"/>
      <c r="C88" s="1804"/>
      <c r="D88" s="1812"/>
      <c r="E88" s="1813"/>
      <c r="F88" s="1813"/>
      <c r="G88" s="1813"/>
      <c r="H88" s="1814"/>
      <c r="I88" s="1108"/>
      <c r="J88" s="297"/>
      <c r="K88" s="819"/>
      <c r="L88" s="1191"/>
      <c r="M88" s="1192"/>
      <c r="N88" s="1223"/>
      <c r="O88" s="1224"/>
      <c r="P88" s="1194"/>
      <c r="Q88" s="1192"/>
      <c r="R88" s="1223"/>
      <c r="S88" s="1224"/>
      <c r="T88" s="1194"/>
      <c r="U88" s="1192"/>
      <c r="V88" s="1223"/>
      <c r="W88" s="1224"/>
      <c r="X88" s="297"/>
      <c r="Y88" s="821"/>
      <c r="Z88" s="875"/>
      <c r="AA88" s="876"/>
      <c r="AB88" s="297"/>
      <c r="AC88" s="821"/>
      <c r="AD88" s="875"/>
      <c r="AE88" s="877"/>
    </row>
    <row r="89" spans="1:31" ht="14.45" customHeight="1">
      <c r="B89" s="1805"/>
      <c r="C89" s="1806"/>
      <c r="D89" s="1812"/>
      <c r="E89" s="1813"/>
      <c r="F89" s="1813"/>
      <c r="G89" s="1813"/>
      <c r="H89" s="1814"/>
      <c r="I89" s="1108"/>
      <c r="J89" s="297"/>
      <c r="K89" s="819"/>
      <c r="L89" s="1191"/>
      <c r="M89" s="1192"/>
      <c r="N89" s="1223"/>
      <c r="O89" s="1224"/>
      <c r="P89" s="1194"/>
      <c r="Q89" s="1192"/>
      <c r="R89" s="1223"/>
      <c r="S89" s="1224"/>
      <c r="T89" s="1194"/>
      <c r="U89" s="1192"/>
      <c r="V89" s="1223"/>
      <c r="W89" s="1224"/>
      <c r="X89" s="297"/>
      <c r="Y89" s="821"/>
      <c r="Z89" s="875"/>
      <c r="AA89" s="876"/>
      <c r="AB89" s="297"/>
      <c r="AC89" s="821"/>
      <c r="AD89" s="875"/>
      <c r="AE89" s="877"/>
    </row>
    <row r="90" spans="1:31" ht="14.45" customHeight="1">
      <c r="B90" s="1805"/>
      <c r="C90" s="1806"/>
      <c r="D90" s="1812"/>
      <c r="E90" s="1813"/>
      <c r="F90" s="1813"/>
      <c r="G90" s="1813"/>
      <c r="H90" s="1814"/>
      <c r="I90" s="1108"/>
      <c r="J90" s="297"/>
      <c r="K90" s="819"/>
      <c r="L90" s="1191"/>
      <c r="M90" s="1192"/>
      <c r="N90" s="1223"/>
      <c r="O90" s="1224"/>
      <c r="P90" s="1194"/>
      <c r="Q90" s="1192"/>
      <c r="R90" s="1223"/>
      <c r="S90" s="1224"/>
      <c r="T90" s="1194"/>
      <c r="U90" s="1192"/>
      <c r="V90" s="1223"/>
      <c r="W90" s="1224"/>
      <c r="X90" s="297"/>
      <c r="Y90" s="821"/>
      <c r="Z90" s="875"/>
      <c r="AA90" s="876"/>
      <c r="AB90" s="297"/>
      <c r="AC90" s="821"/>
      <c r="AD90" s="875"/>
      <c r="AE90" s="877"/>
    </row>
    <row r="91" spans="1:31" s="846" customFormat="1" ht="14.45" customHeight="1">
      <c r="A91" s="846">
        <v>1</v>
      </c>
      <c r="B91" s="1807"/>
      <c r="C91" s="1808"/>
      <c r="D91" s="1815" t="s">
        <v>55</v>
      </c>
      <c r="E91" s="1816"/>
      <c r="F91" s="1816"/>
      <c r="G91" s="1816"/>
      <c r="H91" s="1817"/>
      <c r="I91" s="1106"/>
      <c r="J91" s="878"/>
      <c r="K91" s="879"/>
      <c r="L91" s="1201"/>
      <c r="M91" s="1202"/>
      <c r="N91" s="1202"/>
      <c r="O91" s="1203"/>
      <c r="P91" s="1204"/>
      <c r="Q91" s="1202"/>
      <c r="R91" s="1202"/>
      <c r="S91" s="1205"/>
      <c r="T91" s="1204"/>
      <c r="U91" s="1202"/>
      <c r="V91" s="1202"/>
      <c r="W91" s="1205"/>
      <c r="X91" s="878"/>
      <c r="Y91" s="881"/>
      <c r="Z91" s="881"/>
      <c r="AA91" s="882"/>
      <c r="AB91" s="878"/>
      <c r="AC91" s="881"/>
      <c r="AD91" s="881"/>
      <c r="AE91" s="882"/>
    </row>
    <row r="92" spans="1:31" ht="14.45" customHeight="1">
      <c r="B92" s="1798" t="s">
        <v>318</v>
      </c>
      <c r="C92" s="1799"/>
      <c r="D92" s="1799"/>
      <c r="E92" s="1799"/>
      <c r="F92" s="1799"/>
      <c r="G92" s="1799"/>
      <c r="H92" s="1800"/>
      <c r="I92" s="883"/>
      <c r="J92" s="151">
        <f t="shared" ref="J92:AE92" si="13">SUMIF($A$8:$A$91,"1",J8:J91)</f>
        <v>171397</v>
      </c>
      <c r="K92" s="884">
        <f t="shared" si="13"/>
        <v>104397</v>
      </c>
      <c r="L92" s="1225">
        <f t="shared" si="13"/>
        <v>0</v>
      </c>
      <c r="M92" s="1226">
        <f t="shared" si="13"/>
        <v>0</v>
      </c>
      <c r="N92" s="1226">
        <f t="shared" si="13"/>
        <v>0</v>
      </c>
      <c r="O92" s="1227">
        <f t="shared" si="13"/>
        <v>0</v>
      </c>
      <c r="P92" s="1228">
        <f t="shared" si="13"/>
        <v>0</v>
      </c>
      <c r="Q92" s="1226">
        <f t="shared" si="13"/>
        <v>0</v>
      </c>
      <c r="R92" s="1226">
        <f t="shared" si="13"/>
        <v>0</v>
      </c>
      <c r="S92" s="1229">
        <f t="shared" si="13"/>
        <v>0</v>
      </c>
      <c r="T92" s="1228">
        <f t="shared" si="13"/>
        <v>0</v>
      </c>
      <c r="U92" s="1226">
        <f t="shared" si="13"/>
        <v>0</v>
      </c>
      <c r="V92" s="1226">
        <f t="shared" si="13"/>
        <v>0</v>
      </c>
      <c r="W92" s="1229">
        <f t="shared" si="13"/>
        <v>0</v>
      </c>
      <c r="X92" s="151">
        <f t="shared" si="13"/>
        <v>990</v>
      </c>
      <c r="Y92" s="885">
        <f t="shared" si="13"/>
        <v>0</v>
      </c>
      <c r="Z92" s="885">
        <f t="shared" si="13"/>
        <v>520</v>
      </c>
      <c r="AA92" s="886">
        <f t="shared" si="13"/>
        <v>0</v>
      </c>
      <c r="AB92" s="151">
        <f t="shared" si="13"/>
        <v>1148</v>
      </c>
      <c r="AC92" s="885">
        <f t="shared" si="13"/>
        <v>0</v>
      </c>
      <c r="AD92" s="885">
        <f t="shared" si="13"/>
        <v>620</v>
      </c>
      <c r="AE92" s="886">
        <f t="shared" si="13"/>
        <v>0</v>
      </c>
    </row>
    <row r="93" spans="1:31" ht="12">
      <c r="C93" s="887"/>
      <c r="J93" s="888"/>
      <c r="K93" s="888"/>
      <c r="L93" s="888"/>
      <c r="M93" s="888"/>
      <c r="N93" s="888"/>
      <c r="O93" s="888"/>
      <c r="P93" s="888"/>
      <c r="Q93" s="888"/>
      <c r="R93" s="888"/>
      <c r="S93" s="888"/>
      <c r="T93" s="888"/>
      <c r="U93" s="888"/>
      <c r="V93" s="888"/>
      <c r="W93" s="888"/>
      <c r="X93" s="888"/>
      <c r="Y93" s="888"/>
      <c r="Z93" s="888"/>
      <c r="AA93" s="888"/>
      <c r="AB93" s="888"/>
      <c r="AC93" s="888"/>
      <c r="AD93" s="888"/>
      <c r="AE93" s="888"/>
    </row>
    <row r="94" spans="1:31">
      <c r="J94" s="888"/>
      <c r="K94" s="888"/>
      <c r="L94" s="888"/>
      <c r="M94" s="888"/>
      <c r="N94" s="888"/>
      <c r="O94" s="888"/>
      <c r="P94" s="888"/>
      <c r="Q94" s="888"/>
      <c r="R94" s="888"/>
      <c r="S94" s="888"/>
      <c r="T94" s="888"/>
      <c r="U94" s="888"/>
      <c r="V94" s="888"/>
      <c r="W94" s="888"/>
      <c r="X94" s="888"/>
      <c r="Y94" s="888"/>
      <c r="Z94" s="888"/>
      <c r="AA94" s="888"/>
      <c r="AB94" s="888"/>
      <c r="AC94" s="888"/>
      <c r="AD94" s="888"/>
      <c r="AE94" s="888"/>
    </row>
    <row r="95" spans="1:31">
      <c r="J95" s="888"/>
      <c r="K95" s="888"/>
      <c r="L95" s="888"/>
      <c r="M95" s="888"/>
      <c r="N95" s="888"/>
      <c r="O95" s="888"/>
      <c r="P95" s="888"/>
      <c r="Q95" s="888"/>
      <c r="R95" s="888"/>
      <c r="S95" s="888"/>
      <c r="T95" s="888"/>
      <c r="U95" s="888"/>
      <c r="V95" s="888"/>
      <c r="W95" s="888"/>
      <c r="X95" s="888"/>
      <c r="Y95" s="888"/>
      <c r="Z95" s="888"/>
      <c r="AA95" s="888"/>
      <c r="AB95" s="888"/>
      <c r="AC95" s="888"/>
      <c r="AD95" s="888"/>
      <c r="AE95" s="888"/>
    </row>
    <row r="96" spans="1:31">
      <c r="J96" s="888"/>
      <c r="K96" s="888"/>
      <c r="L96" s="888"/>
      <c r="M96" s="888"/>
      <c r="N96" s="888"/>
      <c r="O96" s="888"/>
      <c r="P96" s="888"/>
      <c r="Q96" s="888"/>
      <c r="R96" s="888"/>
      <c r="S96" s="888"/>
      <c r="T96" s="888"/>
      <c r="U96" s="888"/>
      <c r="V96" s="888"/>
      <c r="W96" s="888"/>
      <c r="X96" s="888"/>
      <c r="Y96" s="888"/>
      <c r="Z96" s="888"/>
      <c r="AA96" s="888"/>
      <c r="AB96" s="888"/>
      <c r="AC96" s="888"/>
      <c r="AD96" s="888"/>
      <c r="AE96" s="888"/>
    </row>
    <row r="97" spans="10:31">
      <c r="J97" s="888"/>
      <c r="K97" s="888"/>
      <c r="L97" s="888"/>
      <c r="M97" s="888"/>
      <c r="N97" s="888"/>
      <c r="O97" s="888"/>
      <c r="P97" s="888"/>
      <c r="Q97" s="888"/>
      <c r="R97" s="888"/>
      <c r="S97" s="888"/>
      <c r="T97" s="888"/>
      <c r="U97" s="888"/>
      <c r="V97" s="888"/>
      <c r="W97" s="888"/>
      <c r="X97" s="888"/>
      <c r="Y97" s="888"/>
      <c r="Z97" s="888"/>
      <c r="AA97" s="888"/>
      <c r="AB97" s="888"/>
      <c r="AC97" s="888"/>
      <c r="AD97" s="888"/>
      <c r="AE97" s="888"/>
    </row>
    <row r="98" spans="10:31">
      <c r="J98" s="888"/>
      <c r="K98" s="888"/>
      <c r="L98" s="888"/>
      <c r="M98" s="888"/>
      <c r="N98" s="888"/>
      <c r="O98" s="888"/>
      <c r="P98" s="888"/>
      <c r="Q98" s="888"/>
      <c r="R98" s="888"/>
      <c r="S98" s="888"/>
      <c r="T98" s="888"/>
      <c r="U98" s="888"/>
      <c r="V98" s="888"/>
      <c r="W98" s="888"/>
      <c r="X98" s="888"/>
      <c r="Y98" s="888"/>
      <c r="Z98" s="888"/>
      <c r="AA98" s="888"/>
      <c r="AB98" s="888"/>
      <c r="AC98" s="888"/>
      <c r="AD98" s="888"/>
      <c r="AE98" s="888"/>
    </row>
    <row r="99" spans="10:31">
      <c r="J99" s="888"/>
      <c r="K99" s="888"/>
      <c r="L99" s="888"/>
      <c r="M99" s="888"/>
      <c r="N99" s="888"/>
      <c r="O99" s="888"/>
      <c r="P99" s="888"/>
      <c r="Q99" s="888"/>
      <c r="R99" s="888"/>
      <c r="S99" s="888"/>
      <c r="T99" s="888"/>
      <c r="U99" s="888"/>
      <c r="V99" s="888"/>
      <c r="W99" s="888"/>
      <c r="X99" s="888"/>
      <c r="Y99" s="888"/>
      <c r="Z99" s="888"/>
      <c r="AA99" s="888"/>
      <c r="AB99" s="888"/>
      <c r="AC99" s="888"/>
      <c r="AD99" s="888"/>
      <c r="AE99" s="888"/>
    </row>
    <row r="100" spans="10:31">
      <c r="J100" s="888"/>
      <c r="K100" s="888"/>
      <c r="L100" s="888"/>
      <c r="M100" s="888"/>
      <c r="N100" s="888"/>
      <c r="O100" s="888"/>
      <c r="P100" s="888"/>
      <c r="Q100" s="888"/>
      <c r="R100" s="888"/>
      <c r="S100" s="888"/>
      <c r="T100" s="888"/>
      <c r="U100" s="888"/>
      <c r="V100" s="888"/>
      <c r="W100" s="888"/>
      <c r="X100" s="888"/>
      <c r="Y100" s="888"/>
      <c r="Z100" s="888"/>
      <c r="AA100" s="888"/>
      <c r="AB100" s="888"/>
      <c r="AC100" s="888"/>
      <c r="AD100" s="888"/>
      <c r="AE100" s="888"/>
    </row>
    <row r="101" spans="10:31">
      <c r="J101" s="888"/>
      <c r="K101" s="888"/>
      <c r="L101" s="888"/>
      <c r="M101" s="888"/>
      <c r="N101" s="888"/>
      <c r="O101" s="888"/>
      <c r="P101" s="888"/>
      <c r="Q101" s="888"/>
      <c r="R101" s="888"/>
      <c r="S101" s="888"/>
      <c r="T101" s="888"/>
      <c r="U101" s="888"/>
      <c r="V101" s="888"/>
      <c r="W101" s="888"/>
      <c r="X101" s="888"/>
      <c r="Y101" s="888"/>
      <c r="Z101" s="888"/>
      <c r="AA101" s="888"/>
      <c r="AB101" s="888"/>
      <c r="AC101" s="888"/>
      <c r="AD101" s="888"/>
      <c r="AE101" s="888"/>
    </row>
    <row r="102" spans="10:31">
      <c r="J102" s="888"/>
      <c r="K102" s="888"/>
      <c r="L102" s="888"/>
      <c r="M102" s="888"/>
      <c r="N102" s="888"/>
      <c r="O102" s="888"/>
      <c r="P102" s="888"/>
      <c r="Q102" s="888"/>
      <c r="R102" s="888"/>
      <c r="S102" s="888"/>
      <c r="T102" s="888"/>
      <c r="U102" s="888"/>
      <c r="V102" s="888"/>
      <c r="W102" s="888"/>
      <c r="X102" s="888"/>
      <c r="Y102" s="888"/>
      <c r="Z102" s="888"/>
      <c r="AA102" s="888"/>
      <c r="AB102" s="888"/>
      <c r="AC102" s="888"/>
      <c r="AD102" s="888"/>
      <c r="AE102" s="888"/>
    </row>
    <row r="103" spans="10:31">
      <c r="J103" s="888"/>
      <c r="K103" s="888"/>
      <c r="L103" s="888"/>
      <c r="M103" s="888"/>
      <c r="N103" s="888"/>
      <c r="O103" s="888"/>
      <c r="P103" s="888"/>
      <c r="Q103" s="888"/>
      <c r="R103" s="888"/>
      <c r="S103" s="888"/>
      <c r="T103" s="888"/>
      <c r="U103" s="888"/>
      <c r="V103" s="888"/>
      <c r="W103" s="888"/>
      <c r="X103" s="888"/>
      <c r="Y103" s="888"/>
      <c r="Z103" s="888"/>
      <c r="AA103" s="888"/>
      <c r="AB103" s="888"/>
      <c r="AC103" s="888"/>
      <c r="AD103" s="888"/>
      <c r="AE103" s="888"/>
    </row>
    <row r="104" spans="10:31">
      <c r="J104" s="888"/>
      <c r="K104" s="888"/>
      <c r="L104" s="888"/>
      <c r="M104" s="888"/>
      <c r="N104" s="888"/>
      <c r="O104" s="888"/>
      <c r="P104" s="888"/>
      <c r="Q104" s="888"/>
      <c r="R104" s="888"/>
      <c r="S104" s="888"/>
      <c r="T104" s="888"/>
      <c r="U104" s="888"/>
      <c r="V104" s="888"/>
      <c r="W104" s="888"/>
      <c r="X104" s="888"/>
      <c r="Y104" s="888"/>
      <c r="Z104" s="888"/>
      <c r="AA104" s="888"/>
      <c r="AB104" s="888"/>
      <c r="AC104" s="888"/>
      <c r="AD104" s="888"/>
      <c r="AE104" s="888"/>
    </row>
    <row r="105" spans="10:31">
      <c r="J105" s="888"/>
      <c r="K105" s="888"/>
      <c r="L105" s="888"/>
      <c r="M105" s="888"/>
      <c r="N105" s="888"/>
      <c r="O105" s="888"/>
      <c r="P105" s="888"/>
      <c r="Q105" s="888"/>
      <c r="R105" s="888"/>
      <c r="S105" s="888"/>
      <c r="T105" s="888"/>
      <c r="U105" s="888"/>
      <c r="V105" s="888"/>
      <c r="W105" s="888"/>
      <c r="X105" s="888"/>
      <c r="Y105" s="888"/>
      <c r="Z105" s="888"/>
      <c r="AA105" s="888"/>
      <c r="AB105" s="888"/>
      <c r="AC105" s="888"/>
      <c r="AD105" s="888"/>
      <c r="AE105" s="888"/>
    </row>
    <row r="106" spans="10:31">
      <c r="J106" s="888"/>
      <c r="K106" s="888"/>
      <c r="L106" s="888"/>
      <c r="M106" s="888"/>
      <c r="N106" s="888"/>
      <c r="O106" s="888"/>
      <c r="P106" s="888"/>
      <c r="Q106" s="888"/>
      <c r="R106" s="888"/>
      <c r="S106" s="888"/>
      <c r="T106" s="888"/>
      <c r="U106" s="888"/>
      <c r="V106" s="888"/>
      <c r="W106" s="888"/>
      <c r="X106" s="888"/>
      <c r="Y106" s="888"/>
      <c r="Z106" s="888"/>
      <c r="AA106" s="888"/>
      <c r="AB106" s="888"/>
      <c r="AC106" s="888"/>
      <c r="AD106" s="888"/>
      <c r="AE106" s="888"/>
    </row>
    <row r="107" spans="10:31">
      <c r="J107" s="888"/>
      <c r="K107" s="888"/>
      <c r="L107" s="888"/>
      <c r="M107" s="888"/>
      <c r="N107" s="888"/>
      <c r="O107" s="888"/>
      <c r="P107" s="888"/>
      <c r="Q107" s="888"/>
      <c r="R107" s="888"/>
      <c r="S107" s="888"/>
      <c r="T107" s="888"/>
      <c r="U107" s="888"/>
      <c r="V107" s="888"/>
      <c r="W107" s="888"/>
      <c r="X107" s="888"/>
      <c r="Y107" s="888"/>
      <c r="Z107" s="888"/>
      <c r="AA107" s="888"/>
      <c r="AB107" s="888"/>
      <c r="AC107" s="888"/>
      <c r="AD107" s="888"/>
      <c r="AE107" s="888"/>
    </row>
    <row r="108" spans="10:31">
      <c r="J108" s="888"/>
      <c r="K108" s="888"/>
      <c r="L108" s="888"/>
      <c r="M108" s="888"/>
      <c r="N108" s="888"/>
      <c r="O108" s="888"/>
      <c r="P108" s="888"/>
      <c r="Q108" s="888"/>
      <c r="R108" s="888"/>
      <c r="S108" s="888"/>
      <c r="T108" s="888"/>
      <c r="U108" s="888"/>
      <c r="V108" s="888"/>
      <c r="W108" s="888"/>
      <c r="X108" s="888"/>
      <c r="Y108" s="888"/>
      <c r="Z108" s="888"/>
      <c r="AA108" s="888"/>
      <c r="AB108" s="888"/>
      <c r="AC108" s="888"/>
      <c r="AD108" s="888"/>
      <c r="AE108" s="888"/>
    </row>
    <row r="109" spans="10:31">
      <c r="J109" s="888"/>
      <c r="K109" s="888"/>
      <c r="L109" s="888"/>
      <c r="M109" s="888"/>
      <c r="N109" s="888"/>
      <c r="O109" s="888"/>
      <c r="P109" s="888"/>
      <c r="Q109" s="888"/>
      <c r="R109" s="888"/>
      <c r="S109" s="888"/>
      <c r="T109" s="888"/>
      <c r="U109" s="888"/>
      <c r="V109" s="888"/>
      <c r="W109" s="888"/>
      <c r="X109" s="888"/>
      <c r="Y109" s="888"/>
      <c r="Z109" s="888"/>
      <c r="AA109" s="888"/>
      <c r="AB109" s="888"/>
      <c r="AC109" s="888"/>
      <c r="AD109" s="888"/>
      <c r="AE109" s="888"/>
    </row>
    <row r="110" spans="10:31">
      <c r="J110" s="888"/>
      <c r="K110" s="888"/>
      <c r="L110" s="888"/>
      <c r="M110" s="888"/>
      <c r="N110" s="888"/>
      <c r="O110" s="888"/>
      <c r="P110" s="888"/>
      <c r="Q110" s="888"/>
      <c r="R110" s="888"/>
      <c r="S110" s="888"/>
      <c r="T110" s="888"/>
      <c r="U110" s="888"/>
      <c r="V110" s="888"/>
      <c r="W110" s="888"/>
      <c r="X110" s="888"/>
      <c r="Y110" s="888"/>
      <c r="Z110" s="888"/>
      <c r="AA110" s="888"/>
      <c r="AB110" s="888"/>
      <c r="AC110" s="888"/>
      <c r="AD110" s="888"/>
      <c r="AE110" s="888"/>
    </row>
    <row r="111" spans="10:31">
      <c r="J111" s="888"/>
      <c r="K111" s="888"/>
      <c r="L111" s="888"/>
      <c r="M111" s="888"/>
      <c r="N111" s="888"/>
      <c r="O111" s="888"/>
      <c r="P111" s="888"/>
      <c r="Q111" s="888"/>
      <c r="R111" s="888"/>
      <c r="S111" s="888"/>
      <c r="T111" s="888"/>
      <c r="U111" s="888"/>
      <c r="V111" s="888"/>
      <c r="W111" s="888"/>
      <c r="X111" s="888"/>
      <c r="Y111" s="888"/>
      <c r="Z111" s="888"/>
      <c r="AA111" s="888"/>
      <c r="AB111" s="888"/>
      <c r="AC111" s="888"/>
      <c r="AD111" s="888"/>
      <c r="AE111" s="888"/>
    </row>
    <row r="112" spans="10:31">
      <c r="J112" s="888"/>
      <c r="K112" s="888"/>
      <c r="L112" s="888"/>
      <c r="M112" s="888"/>
      <c r="N112" s="888"/>
      <c r="O112" s="888"/>
      <c r="P112" s="888"/>
      <c r="Q112" s="888"/>
      <c r="R112" s="888"/>
      <c r="S112" s="888"/>
      <c r="T112" s="888"/>
      <c r="U112" s="888"/>
      <c r="V112" s="888"/>
      <c r="W112" s="888"/>
      <c r="X112" s="888"/>
      <c r="Y112" s="888"/>
      <c r="Z112" s="888"/>
      <c r="AA112" s="888"/>
      <c r="AB112" s="888"/>
      <c r="AC112" s="888"/>
      <c r="AD112" s="888"/>
      <c r="AE112" s="888"/>
    </row>
    <row r="113" spans="10:31">
      <c r="J113" s="888"/>
      <c r="K113" s="888"/>
      <c r="L113" s="888"/>
      <c r="M113" s="888"/>
      <c r="N113" s="888"/>
      <c r="O113" s="888"/>
      <c r="P113" s="888"/>
      <c r="Q113" s="888"/>
      <c r="R113" s="888"/>
      <c r="S113" s="888"/>
      <c r="T113" s="888"/>
      <c r="U113" s="888"/>
      <c r="V113" s="888"/>
      <c r="W113" s="888"/>
      <c r="X113" s="888"/>
      <c r="Y113" s="888"/>
      <c r="Z113" s="888"/>
      <c r="AA113" s="888"/>
      <c r="AB113" s="888"/>
      <c r="AC113" s="888"/>
      <c r="AD113" s="888"/>
      <c r="AE113" s="888"/>
    </row>
  </sheetData>
  <mergeCells count="132">
    <mergeCell ref="B92:H92"/>
    <mergeCell ref="B82:B85"/>
    <mergeCell ref="C82:D84"/>
    <mergeCell ref="E84:H84"/>
    <mergeCell ref="C85:H85"/>
    <mergeCell ref="B86:C91"/>
    <mergeCell ref="D91:H91"/>
    <mergeCell ref="E82:H82"/>
    <mergeCell ref="E83:H83"/>
    <mergeCell ref="D90:H90"/>
    <mergeCell ref="B63:B81"/>
    <mergeCell ref="C73:C79"/>
    <mergeCell ref="D79:H79"/>
    <mergeCell ref="C81:H81"/>
    <mergeCell ref="B8:B23"/>
    <mergeCell ref="C8:H8"/>
    <mergeCell ref="C9:H9"/>
    <mergeCell ref="F15:H15"/>
    <mergeCell ref="C23:H23"/>
    <mergeCell ref="C20:H20"/>
    <mergeCell ref="B25:B59"/>
    <mergeCell ref="C25:D28"/>
    <mergeCell ref="E25:H25"/>
    <mergeCell ref="E27:H27"/>
    <mergeCell ref="E28:H28"/>
    <mergeCell ref="C29:H29"/>
    <mergeCell ref="C30:D31"/>
    <mergeCell ref="E30:F31"/>
    <mergeCell ref="G30:H30"/>
    <mergeCell ref="G31:H31"/>
    <mergeCell ref="C32:H32"/>
    <mergeCell ref="C33:C37"/>
    <mergeCell ref="D33:H33"/>
    <mergeCell ref="D34:H34"/>
    <mergeCell ref="L4:O4"/>
    <mergeCell ref="P4:S4"/>
    <mergeCell ref="T4:W4"/>
    <mergeCell ref="X4:AA4"/>
    <mergeCell ref="AB4:AE4"/>
    <mergeCell ref="C13:H13"/>
    <mergeCell ref="F14:H14"/>
    <mergeCell ref="C12:H12"/>
    <mergeCell ref="C21:H21"/>
    <mergeCell ref="C11:H11"/>
    <mergeCell ref="C22:H22"/>
    <mergeCell ref="AC1:AE1"/>
    <mergeCell ref="B3:H7"/>
    <mergeCell ref="I3:I7"/>
    <mergeCell ref="J3:K5"/>
    <mergeCell ref="L3:AE3"/>
    <mergeCell ref="C24:D24"/>
    <mergeCell ref="E24:H24"/>
    <mergeCell ref="AD6:AD7"/>
    <mergeCell ref="L5:L7"/>
    <mergeCell ref="P5:P7"/>
    <mergeCell ref="T5:T7"/>
    <mergeCell ref="X5:X7"/>
    <mergeCell ref="AB5:AB7"/>
    <mergeCell ref="N6:N7"/>
    <mergeCell ref="R6:R7"/>
    <mergeCell ref="V6:V7"/>
    <mergeCell ref="Z6:Z7"/>
    <mergeCell ref="K6:K7"/>
    <mergeCell ref="C17:H17"/>
    <mergeCell ref="C18:H18"/>
    <mergeCell ref="C19:H19"/>
    <mergeCell ref="C14:E16"/>
    <mergeCell ref="F16:H16"/>
    <mergeCell ref="D70:E71"/>
    <mergeCell ref="F70:H70"/>
    <mergeCell ref="F71:H71"/>
    <mergeCell ref="C62:E62"/>
    <mergeCell ref="F62:H62"/>
    <mergeCell ref="C51:H51"/>
    <mergeCell ref="C52:C58"/>
    <mergeCell ref="D52:D57"/>
    <mergeCell ref="E52:H52"/>
    <mergeCell ref="E55:H55"/>
    <mergeCell ref="E56:H56"/>
    <mergeCell ref="E57:H57"/>
    <mergeCell ref="D58:H58"/>
    <mergeCell ref="C59:H59"/>
    <mergeCell ref="C60:D60"/>
    <mergeCell ref="E60:H60"/>
    <mergeCell ref="C61:E61"/>
    <mergeCell ref="F61:H61"/>
    <mergeCell ref="D73:H73"/>
    <mergeCell ref="D74:H74"/>
    <mergeCell ref="D75:H75"/>
    <mergeCell ref="C63:D64"/>
    <mergeCell ref="D86:H86"/>
    <mergeCell ref="D87:H87"/>
    <mergeCell ref="D88:H88"/>
    <mergeCell ref="D89:H89"/>
    <mergeCell ref="D76:H76"/>
    <mergeCell ref="D77:H77"/>
    <mergeCell ref="D78:H78"/>
    <mergeCell ref="C80:H80"/>
    <mergeCell ref="C72:H72"/>
    <mergeCell ref="E63:H63"/>
    <mergeCell ref="E64:H64"/>
    <mergeCell ref="C65:H65"/>
    <mergeCell ref="C66:C68"/>
    <mergeCell ref="D66:E66"/>
    <mergeCell ref="F66:H66"/>
    <mergeCell ref="D67:E68"/>
    <mergeCell ref="F67:H67"/>
    <mergeCell ref="F68:H68"/>
    <mergeCell ref="C69:H69"/>
    <mergeCell ref="C70:C71"/>
    <mergeCell ref="E26:H26"/>
    <mergeCell ref="E53:H53"/>
    <mergeCell ref="E54:H54"/>
    <mergeCell ref="E45:H45"/>
    <mergeCell ref="E46:H46"/>
    <mergeCell ref="C43:H43"/>
    <mergeCell ref="C44:C50"/>
    <mergeCell ref="D44:D49"/>
    <mergeCell ref="E44:H44"/>
    <mergeCell ref="E47:H47"/>
    <mergeCell ref="D35:H35"/>
    <mergeCell ref="D36:H36"/>
    <mergeCell ref="D37:H37"/>
    <mergeCell ref="E48:H48"/>
    <mergeCell ref="E49:H49"/>
    <mergeCell ref="D50:H50"/>
    <mergeCell ref="C38:H38"/>
    <mergeCell ref="C39:C42"/>
    <mergeCell ref="D39:H39"/>
    <mergeCell ref="D40:H40"/>
    <mergeCell ref="D41:H41"/>
    <mergeCell ref="D42:H42"/>
  </mergeCells>
  <phoneticPr fontId="2"/>
  <dataValidations count="1">
    <dataValidation type="custom" allowBlank="1" showInputMessage="1" showErrorMessage="1" sqref="L8:W92">
      <formula1>"　"</formula1>
    </dataValidation>
  </dataValidations>
  <printOptions horizontalCentered="1" verticalCentered="1"/>
  <pageMargins left="0.21" right="0" top="0" bottom="0.2" header="0.2" footer="0.2"/>
  <pageSetup paperSize="9" scale="89" orientation="landscape" r:id="rId1"/>
  <headerFooter alignWithMargins="0"/>
  <rowBreaks count="1" manualBreakCount="1">
    <brk id="59" min="1" max="30" man="1"/>
  </rowBreaks>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FF113"/>
  <sheetViews>
    <sheetView showGridLines="0" showZeros="0" view="pageBreakPreview" zoomScaleNormal="120" zoomScaleSheetLayoutView="100" workbookViewId="0">
      <pane xSplit="9" ySplit="7" topLeftCell="J8" activePane="bottomRight" state="frozen"/>
      <selection activeCell="B3" sqref="B3:H23"/>
      <selection pane="topRight" activeCell="B3" sqref="B3:H23"/>
      <selection pane="bottomLeft" activeCell="B3" sqref="B3:H23"/>
      <selection pane="bottomRight" activeCell="B1" sqref="B1"/>
    </sheetView>
  </sheetViews>
  <sheetFormatPr defaultRowHeight="10.5"/>
  <cols>
    <col min="1" max="1" width="1.375" style="801" customWidth="1"/>
    <col min="2" max="8" width="2.625" style="801" customWidth="1"/>
    <col min="9" max="9" width="5.125" style="801" customWidth="1"/>
    <col min="10" max="31" width="5.375" style="801" customWidth="1"/>
    <col min="32" max="181" width="6.625" style="801" customWidth="1"/>
    <col min="182" max="16384" width="9" style="801"/>
  </cols>
  <sheetData>
    <row r="1" spans="2:162" ht="17.25" customHeight="1" thickBot="1">
      <c r="B1" s="800" t="s">
        <v>766</v>
      </c>
      <c r="AC1" s="1568" t="s">
        <v>257</v>
      </c>
      <c r="AD1" s="1569"/>
      <c r="AE1" s="1570"/>
    </row>
    <row r="2" spans="2:162" ht="13.5" customHeight="1">
      <c r="AE2" s="802" t="s">
        <v>71</v>
      </c>
    </row>
    <row r="3" spans="2:162" ht="11.25" customHeight="1">
      <c r="B3" s="1798" t="s">
        <v>514</v>
      </c>
      <c r="C3" s="1799"/>
      <c r="D3" s="1799"/>
      <c r="E3" s="1799"/>
      <c r="F3" s="1799"/>
      <c r="G3" s="1799"/>
      <c r="H3" s="1800"/>
      <c r="I3" s="1955" t="s">
        <v>258</v>
      </c>
      <c r="J3" s="1958" t="s">
        <v>259</v>
      </c>
      <c r="K3" s="1958"/>
      <c r="L3" s="1960" t="s">
        <v>260</v>
      </c>
      <c r="M3" s="1961"/>
      <c r="N3" s="1961"/>
      <c r="O3" s="1961"/>
      <c r="P3" s="1961"/>
      <c r="Q3" s="1961"/>
      <c r="R3" s="1961"/>
      <c r="S3" s="1961"/>
      <c r="T3" s="1961"/>
      <c r="U3" s="1961"/>
      <c r="V3" s="1961"/>
      <c r="W3" s="1961"/>
      <c r="X3" s="1961"/>
      <c r="Y3" s="1961"/>
      <c r="Z3" s="1961"/>
      <c r="AA3" s="1961"/>
      <c r="AB3" s="1961"/>
      <c r="AC3" s="1961"/>
      <c r="AD3" s="1961"/>
      <c r="AE3" s="1962"/>
    </row>
    <row r="4" spans="2:162" ht="11.25" customHeight="1">
      <c r="B4" s="1798"/>
      <c r="C4" s="1799"/>
      <c r="D4" s="1799"/>
      <c r="E4" s="1799"/>
      <c r="F4" s="1799"/>
      <c r="G4" s="1799"/>
      <c r="H4" s="1800"/>
      <c r="I4" s="1956"/>
      <c r="J4" s="1958"/>
      <c r="K4" s="1958"/>
      <c r="L4" s="1952">
        <f>'○参考１(R元)'!L4:O4</f>
        <v>2</v>
      </c>
      <c r="M4" s="1953"/>
      <c r="N4" s="1953"/>
      <c r="O4" s="1954"/>
      <c r="P4" s="1952">
        <f>L4+1</f>
        <v>3</v>
      </c>
      <c r="Q4" s="1953"/>
      <c r="R4" s="1953"/>
      <c r="S4" s="1954"/>
      <c r="T4" s="1952">
        <f>P4+1</f>
        <v>4</v>
      </c>
      <c r="U4" s="1953"/>
      <c r="V4" s="1953"/>
      <c r="W4" s="1954"/>
      <c r="X4" s="1952">
        <f>T4+1</f>
        <v>5</v>
      </c>
      <c r="Y4" s="1953"/>
      <c r="Z4" s="1953"/>
      <c r="AA4" s="1954"/>
      <c r="AB4" s="1952">
        <f>X4+1</f>
        <v>6</v>
      </c>
      <c r="AC4" s="1953"/>
      <c r="AD4" s="1953"/>
      <c r="AE4" s="1954"/>
    </row>
    <row r="5" spans="2:162" ht="11.25" customHeight="1">
      <c r="B5" s="1798"/>
      <c r="C5" s="1799"/>
      <c r="D5" s="1799"/>
      <c r="E5" s="1799"/>
      <c r="F5" s="1799"/>
      <c r="G5" s="1799"/>
      <c r="H5" s="1800"/>
      <c r="I5" s="1956"/>
      <c r="J5" s="1959"/>
      <c r="K5" s="1959"/>
      <c r="L5" s="1940" t="s">
        <v>261</v>
      </c>
      <c r="M5" s="803"/>
      <c r="N5" s="804"/>
      <c r="O5" s="805"/>
      <c r="P5" s="1940" t="s">
        <v>261</v>
      </c>
      <c r="Q5" s="803"/>
      <c r="R5" s="804"/>
      <c r="S5" s="805"/>
      <c r="T5" s="1940" t="s">
        <v>261</v>
      </c>
      <c r="U5" s="803"/>
      <c r="V5" s="804"/>
      <c r="W5" s="805"/>
      <c r="X5" s="1940" t="s">
        <v>261</v>
      </c>
      <c r="Y5" s="803"/>
      <c r="Z5" s="804"/>
      <c r="AA5" s="805"/>
      <c r="AB5" s="1940" t="s">
        <v>261</v>
      </c>
      <c r="AC5" s="803"/>
      <c r="AD5" s="804"/>
      <c r="AE5" s="805"/>
    </row>
    <row r="6" spans="2:162" ht="8.25" customHeight="1">
      <c r="B6" s="1798"/>
      <c r="C6" s="1799"/>
      <c r="D6" s="1799"/>
      <c r="E6" s="1799"/>
      <c r="F6" s="1799"/>
      <c r="G6" s="1799"/>
      <c r="H6" s="1800"/>
      <c r="I6" s="1956"/>
      <c r="J6" s="806"/>
      <c r="K6" s="1980" t="s">
        <v>262</v>
      </c>
      <c r="L6" s="1940"/>
      <c r="M6" s="807"/>
      <c r="N6" s="1938" t="s">
        <v>263</v>
      </c>
      <c r="O6" s="808"/>
      <c r="P6" s="1940"/>
      <c r="Q6" s="807"/>
      <c r="R6" s="1938" t="s">
        <v>263</v>
      </c>
      <c r="S6" s="808"/>
      <c r="T6" s="1940"/>
      <c r="U6" s="807"/>
      <c r="V6" s="1938" t="s">
        <v>263</v>
      </c>
      <c r="W6" s="808"/>
      <c r="X6" s="1940"/>
      <c r="Y6" s="807"/>
      <c r="Z6" s="1938" t="s">
        <v>263</v>
      </c>
      <c r="AA6" s="808"/>
      <c r="AB6" s="1940"/>
      <c r="AC6" s="807"/>
      <c r="AD6" s="1938" t="s">
        <v>263</v>
      </c>
      <c r="AE6" s="808"/>
    </row>
    <row r="7" spans="2:162" ht="20.25" customHeight="1">
      <c r="B7" s="1798"/>
      <c r="C7" s="1799"/>
      <c r="D7" s="1799"/>
      <c r="E7" s="1799"/>
      <c r="F7" s="1799"/>
      <c r="G7" s="1799"/>
      <c r="H7" s="1800"/>
      <c r="I7" s="1957"/>
      <c r="J7" s="809"/>
      <c r="K7" s="1981"/>
      <c r="L7" s="1941"/>
      <c r="M7" s="810" t="s">
        <v>264</v>
      </c>
      <c r="N7" s="1939"/>
      <c r="O7" s="811" t="s">
        <v>264</v>
      </c>
      <c r="P7" s="1941"/>
      <c r="Q7" s="810" t="s">
        <v>264</v>
      </c>
      <c r="R7" s="1939"/>
      <c r="S7" s="811" t="s">
        <v>264</v>
      </c>
      <c r="T7" s="1941"/>
      <c r="U7" s="810" t="s">
        <v>264</v>
      </c>
      <c r="V7" s="1939"/>
      <c r="W7" s="811" t="s">
        <v>264</v>
      </c>
      <c r="X7" s="1941"/>
      <c r="Y7" s="810" t="s">
        <v>264</v>
      </c>
      <c r="Z7" s="1939"/>
      <c r="AA7" s="811" t="s">
        <v>264</v>
      </c>
      <c r="AB7" s="1941"/>
      <c r="AC7" s="810" t="s">
        <v>264</v>
      </c>
      <c r="AD7" s="1939"/>
      <c r="AE7" s="811" t="s">
        <v>264</v>
      </c>
      <c r="AF7" s="812"/>
      <c r="AG7" s="812"/>
      <c r="AH7" s="812"/>
      <c r="AI7" s="812"/>
      <c r="AJ7" s="812"/>
      <c r="AK7" s="812"/>
      <c r="AL7" s="812"/>
      <c r="AM7" s="812"/>
      <c r="AN7" s="812"/>
      <c r="AO7" s="812"/>
      <c r="AP7" s="812"/>
      <c r="AQ7" s="812"/>
      <c r="AR7" s="812"/>
      <c r="AS7" s="812"/>
      <c r="AT7" s="812"/>
      <c r="AU7" s="812"/>
      <c r="AV7" s="812"/>
      <c r="AW7" s="812"/>
      <c r="AX7" s="812"/>
      <c r="AY7" s="812"/>
      <c r="AZ7" s="812"/>
      <c r="BA7" s="812"/>
      <c r="BB7" s="812"/>
      <c r="BC7" s="812"/>
      <c r="BD7" s="812"/>
      <c r="BE7" s="812"/>
      <c r="BF7" s="812"/>
      <c r="BG7" s="812"/>
      <c r="BH7" s="812"/>
      <c r="BI7" s="812"/>
      <c r="BJ7" s="812"/>
      <c r="BK7" s="812"/>
      <c r="BL7" s="812"/>
      <c r="BM7" s="812"/>
      <c r="BN7" s="812"/>
      <c r="BO7" s="812"/>
      <c r="BP7" s="812"/>
      <c r="BQ7" s="812"/>
      <c r="BR7" s="812"/>
      <c r="BS7" s="812"/>
      <c r="BT7" s="812"/>
      <c r="BU7" s="812"/>
      <c r="BV7" s="812"/>
      <c r="BW7" s="812"/>
      <c r="BX7" s="812"/>
      <c r="BY7" s="812"/>
      <c r="BZ7" s="812"/>
      <c r="CA7" s="812"/>
      <c r="CB7" s="812"/>
      <c r="CC7" s="812"/>
      <c r="CD7" s="812"/>
      <c r="CE7" s="812"/>
      <c r="CF7" s="812"/>
      <c r="CG7" s="812"/>
      <c r="CH7" s="812"/>
      <c r="CI7" s="812"/>
      <c r="CJ7" s="812"/>
      <c r="CK7" s="812"/>
      <c r="CL7" s="812"/>
      <c r="CM7" s="812"/>
      <c r="CN7" s="812"/>
      <c r="CO7" s="812"/>
      <c r="CP7" s="812"/>
      <c r="CQ7" s="812"/>
      <c r="CR7" s="812"/>
      <c r="CS7" s="812"/>
      <c r="CT7" s="812"/>
      <c r="CU7" s="812"/>
      <c r="CV7" s="812"/>
      <c r="CW7" s="812"/>
      <c r="CX7" s="812"/>
      <c r="CY7" s="812"/>
      <c r="CZ7" s="812"/>
      <c r="DA7" s="812"/>
      <c r="DB7" s="812"/>
      <c r="DC7" s="812"/>
      <c r="DD7" s="812"/>
      <c r="DE7" s="812"/>
      <c r="DF7" s="812"/>
      <c r="DG7" s="812"/>
      <c r="DH7" s="812"/>
      <c r="DI7" s="812"/>
      <c r="DJ7" s="812"/>
      <c r="DK7" s="812"/>
      <c r="DL7" s="812"/>
      <c r="DM7" s="812"/>
      <c r="DN7" s="812"/>
      <c r="DO7" s="812"/>
      <c r="DP7" s="812"/>
      <c r="DQ7" s="812"/>
      <c r="DR7" s="812"/>
      <c r="DS7" s="812"/>
      <c r="DT7" s="812"/>
      <c r="DU7" s="812"/>
      <c r="DV7" s="812"/>
      <c r="DW7" s="812"/>
      <c r="DX7" s="812"/>
      <c r="DY7" s="812"/>
      <c r="DZ7" s="812"/>
      <c r="EA7" s="812"/>
      <c r="EB7" s="812"/>
      <c r="EC7" s="812"/>
      <c r="ED7" s="812"/>
      <c r="EE7" s="812"/>
      <c r="EF7" s="812"/>
      <c r="EG7" s="812"/>
      <c r="EH7" s="812"/>
      <c r="EI7" s="812"/>
      <c r="EJ7" s="812"/>
      <c r="EK7" s="812"/>
      <c r="EL7" s="812"/>
      <c r="EM7" s="812"/>
      <c r="EN7" s="812"/>
      <c r="EO7" s="812"/>
      <c r="EP7" s="812"/>
      <c r="EQ7" s="812"/>
      <c r="ER7" s="812"/>
      <c r="ES7" s="812"/>
      <c r="ET7" s="812"/>
      <c r="EU7" s="812"/>
      <c r="EV7" s="812"/>
      <c r="EW7" s="812"/>
      <c r="EX7" s="812"/>
      <c r="EY7" s="812"/>
      <c r="EZ7" s="812"/>
      <c r="FA7" s="812"/>
      <c r="FB7" s="812"/>
      <c r="FC7" s="812"/>
      <c r="FD7" s="812"/>
      <c r="FE7" s="812"/>
      <c r="FF7" s="812"/>
    </row>
    <row r="8" spans="2:162" ht="13.5" customHeight="1">
      <c r="B8" s="1963" t="s">
        <v>265</v>
      </c>
      <c r="C8" s="1967" t="s">
        <v>266</v>
      </c>
      <c r="D8" s="1967"/>
      <c r="E8" s="1967"/>
      <c r="F8" s="1967"/>
      <c r="G8" s="1967"/>
      <c r="H8" s="1968"/>
      <c r="I8" s="813" t="s">
        <v>647</v>
      </c>
      <c r="J8" s="294"/>
      <c r="K8" s="814"/>
      <c r="L8" s="1186"/>
      <c r="M8" s="1187"/>
      <c r="N8" s="1187"/>
      <c r="O8" s="1188"/>
      <c r="P8" s="1189"/>
      <c r="Q8" s="1187"/>
      <c r="R8" s="1187"/>
      <c r="S8" s="1190"/>
      <c r="T8" s="1189"/>
      <c r="U8" s="1187"/>
      <c r="V8" s="1187"/>
      <c r="W8" s="1190"/>
      <c r="X8" s="1189"/>
      <c r="Y8" s="1187"/>
      <c r="Z8" s="1187"/>
      <c r="AA8" s="1190"/>
      <c r="AB8" s="294"/>
      <c r="AC8" s="816"/>
      <c r="AD8" s="816"/>
      <c r="AE8" s="817"/>
    </row>
    <row r="9" spans="2:162" ht="13.5" customHeight="1">
      <c r="B9" s="1964"/>
      <c r="C9" s="1936" t="s">
        <v>267</v>
      </c>
      <c r="D9" s="1936"/>
      <c r="E9" s="1936"/>
      <c r="F9" s="1936"/>
      <c r="G9" s="1936"/>
      <c r="H9" s="1937"/>
      <c r="I9" s="818">
        <v>80</v>
      </c>
      <c r="J9" s="297">
        <v>102000</v>
      </c>
      <c r="K9" s="819">
        <v>42000</v>
      </c>
      <c r="L9" s="1191"/>
      <c r="M9" s="1192"/>
      <c r="N9" s="1192"/>
      <c r="O9" s="1193"/>
      <c r="P9" s="1194"/>
      <c r="Q9" s="1192"/>
      <c r="R9" s="1192"/>
      <c r="S9" s="1195"/>
      <c r="T9" s="1194"/>
      <c r="U9" s="1192"/>
      <c r="V9" s="1192"/>
      <c r="W9" s="1195"/>
      <c r="X9" s="1194"/>
      <c r="Y9" s="1192"/>
      <c r="Z9" s="1192"/>
      <c r="AA9" s="1195"/>
      <c r="AB9" s="297">
        <v>387</v>
      </c>
      <c r="AC9" s="821"/>
      <c r="AD9" s="821">
        <v>309</v>
      </c>
      <c r="AE9" s="822"/>
    </row>
    <row r="10" spans="2:162" ht="13.5" hidden="1" customHeight="1">
      <c r="B10" s="1964"/>
      <c r="C10" s="823"/>
      <c r="D10" s="824"/>
      <c r="E10" s="824"/>
      <c r="F10" s="824"/>
      <c r="G10" s="824"/>
      <c r="H10" s="825"/>
      <c r="I10" s="818"/>
      <c r="J10" s="315"/>
      <c r="K10" s="826"/>
      <c r="L10" s="1191"/>
      <c r="M10" s="1192"/>
      <c r="N10" s="1192"/>
      <c r="O10" s="1193"/>
      <c r="P10" s="1194"/>
      <c r="Q10" s="1192"/>
      <c r="R10" s="1192"/>
      <c r="S10" s="1195"/>
      <c r="T10" s="1194"/>
      <c r="U10" s="1192"/>
      <c r="V10" s="1192"/>
      <c r="W10" s="1195"/>
      <c r="X10" s="1194"/>
      <c r="Y10" s="1192"/>
      <c r="Z10" s="1192"/>
      <c r="AA10" s="1195"/>
      <c r="AB10" s="315"/>
      <c r="AC10" s="828"/>
      <c r="AD10" s="828"/>
      <c r="AE10" s="829"/>
    </row>
    <row r="11" spans="2:162" ht="13.5" customHeight="1">
      <c r="B11" s="1964"/>
      <c r="C11" s="1936" t="s">
        <v>268</v>
      </c>
      <c r="D11" s="1936"/>
      <c r="E11" s="1936"/>
      <c r="F11" s="1936"/>
      <c r="G11" s="1936"/>
      <c r="H11" s="1937"/>
      <c r="I11" s="818">
        <v>70</v>
      </c>
      <c r="J11" s="297">
        <v>266000</v>
      </c>
      <c r="K11" s="819">
        <v>101000</v>
      </c>
      <c r="L11" s="1191"/>
      <c r="M11" s="1192"/>
      <c r="N11" s="1192"/>
      <c r="O11" s="1193"/>
      <c r="P11" s="1194"/>
      <c r="Q11" s="1192"/>
      <c r="R11" s="1192"/>
      <c r="S11" s="1195"/>
      <c r="T11" s="1194"/>
      <c r="U11" s="1192"/>
      <c r="V11" s="1192"/>
      <c r="W11" s="1195"/>
      <c r="X11" s="1194"/>
      <c r="Y11" s="1192"/>
      <c r="Z11" s="1192"/>
      <c r="AA11" s="1195"/>
      <c r="AB11" s="297">
        <v>930</v>
      </c>
      <c r="AC11" s="821"/>
      <c r="AD11" s="821">
        <v>651</v>
      </c>
      <c r="AE11" s="822"/>
    </row>
    <row r="12" spans="2:162" ht="13.5" customHeight="1">
      <c r="B12" s="1964"/>
      <c r="C12" s="1936" t="s">
        <v>269</v>
      </c>
      <c r="D12" s="1936"/>
      <c r="E12" s="1936"/>
      <c r="F12" s="1936"/>
      <c r="G12" s="1936"/>
      <c r="H12" s="1937"/>
      <c r="I12" s="818">
        <v>50</v>
      </c>
      <c r="J12" s="297"/>
      <c r="K12" s="819"/>
      <c r="L12" s="1191"/>
      <c r="M12" s="1192"/>
      <c r="N12" s="1192"/>
      <c r="O12" s="1193"/>
      <c r="P12" s="1194"/>
      <c r="Q12" s="1192"/>
      <c r="R12" s="1192"/>
      <c r="S12" s="1195"/>
      <c r="T12" s="1194"/>
      <c r="U12" s="1192"/>
      <c r="V12" s="1192"/>
      <c r="W12" s="1195"/>
      <c r="X12" s="1194"/>
      <c r="Y12" s="1192"/>
      <c r="Z12" s="1192"/>
      <c r="AA12" s="1195"/>
      <c r="AB12" s="297"/>
      <c r="AC12" s="821"/>
      <c r="AD12" s="821"/>
      <c r="AE12" s="822"/>
    </row>
    <row r="13" spans="2:162" ht="13.5" customHeight="1">
      <c r="B13" s="1964"/>
      <c r="C13" s="1921" t="s">
        <v>270</v>
      </c>
      <c r="D13" s="1922"/>
      <c r="E13" s="1922"/>
      <c r="F13" s="1922"/>
      <c r="G13" s="1922"/>
      <c r="H13" s="1923"/>
      <c r="I13" s="818">
        <v>70</v>
      </c>
      <c r="J13" s="297"/>
      <c r="K13" s="819"/>
      <c r="L13" s="1191"/>
      <c r="M13" s="1192"/>
      <c r="N13" s="1192"/>
      <c r="O13" s="1193"/>
      <c r="P13" s="1194"/>
      <c r="Q13" s="1192"/>
      <c r="R13" s="1192"/>
      <c r="S13" s="1195"/>
      <c r="T13" s="1194"/>
      <c r="U13" s="1192"/>
      <c r="V13" s="1192"/>
      <c r="W13" s="1195"/>
      <c r="X13" s="1194"/>
      <c r="Y13" s="1192"/>
      <c r="Z13" s="1192"/>
      <c r="AA13" s="1195"/>
      <c r="AB13" s="297"/>
      <c r="AC13" s="821"/>
      <c r="AD13" s="821"/>
      <c r="AE13" s="822"/>
    </row>
    <row r="14" spans="2:162" ht="13.5" customHeight="1">
      <c r="B14" s="1964"/>
      <c r="C14" s="1971" t="s">
        <v>271</v>
      </c>
      <c r="D14" s="1972"/>
      <c r="E14" s="1972"/>
      <c r="F14" s="1921" t="s">
        <v>648</v>
      </c>
      <c r="G14" s="1922"/>
      <c r="H14" s="1923"/>
      <c r="I14" s="818">
        <v>50</v>
      </c>
      <c r="J14" s="297"/>
      <c r="K14" s="819"/>
      <c r="L14" s="1191"/>
      <c r="M14" s="1192"/>
      <c r="N14" s="1192"/>
      <c r="O14" s="1193"/>
      <c r="P14" s="1194"/>
      <c r="Q14" s="1192"/>
      <c r="R14" s="1192"/>
      <c r="S14" s="1195"/>
      <c r="T14" s="1194"/>
      <c r="U14" s="1192"/>
      <c r="V14" s="1192"/>
      <c r="W14" s="1195"/>
      <c r="X14" s="1194"/>
      <c r="Y14" s="1192"/>
      <c r="Z14" s="1192"/>
      <c r="AA14" s="1195"/>
      <c r="AB14" s="297"/>
      <c r="AC14" s="821"/>
      <c r="AD14" s="821"/>
      <c r="AE14" s="822"/>
    </row>
    <row r="15" spans="2:162" ht="13.5" customHeight="1">
      <c r="B15" s="1964"/>
      <c r="C15" s="1973"/>
      <c r="D15" s="1974"/>
      <c r="E15" s="1974"/>
      <c r="F15" s="1942" t="s">
        <v>671</v>
      </c>
      <c r="G15" s="1943"/>
      <c r="H15" s="1944"/>
      <c r="I15" s="818">
        <v>50</v>
      </c>
      <c r="J15" s="297"/>
      <c r="K15" s="819"/>
      <c r="L15" s="1191"/>
      <c r="M15" s="1192"/>
      <c r="N15" s="1192"/>
      <c r="O15" s="1193"/>
      <c r="P15" s="1194"/>
      <c r="Q15" s="1192"/>
      <c r="R15" s="1192"/>
      <c r="S15" s="1195"/>
      <c r="T15" s="1194"/>
      <c r="U15" s="1192"/>
      <c r="V15" s="1192"/>
      <c r="W15" s="1195"/>
      <c r="X15" s="1194"/>
      <c r="Y15" s="1192"/>
      <c r="Z15" s="1192"/>
      <c r="AA15" s="1195"/>
      <c r="AB15" s="297"/>
      <c r="AC15" s="821"/>
      <c r="AD15" s="821"/>
      <c r="AE15" s="822"/>
    </row>
    <row r="16" spans="2:162" ht="13.5" customHeight="1">
      <c r="B16" s="1964"/>
      <c r="C16" s="1975"/>
      <c r="D16" s="1976"/>
      <c r="E16" s="1976"/>
      <c r="F16" s="1977" t="s">
        <v>670</v>
      </c>
      <c r="G16" s="1978"/>
      <c r="H16" s="1979"/>
      <c r="I16" s="818">
        <v>50</v>
      </c>
      <c r="J16" s="297"/>
      <c r="K16" s="819"/>
      <c r="L16" s="1191"/>
      <c r="M16" s="1192"/>
      <c r="N16" s="1192"/>
      <c r="O16" s="1193"/>
      <c r="P16" s="1194"/>
      <c r="Q16" s="1192"/>
      <c r="R16" s="1192"/>
      <c r="S16" s="1195"/>
      <c r="T16" s="1194"/>
      <c r="U16" s="1192"/>
      <c r="V16" s="1192"/>
      <c r="W16" s="1195"/>
      <c r="X16" s="1194"/>
      <c r="Y16" s="1192"/>
      <c r="Z16" s="1192"/>
      <c r="AA16" s="1195"/>
      <c r="AB16" s="297"/>
      <c r="AC16" s="821"/>
      <c r="AD16" s="821"/>
      <c r="AE16" s="822"/>
    </row>
    <row r="17" spans="1:31" ht="13.5" customHeight="1">
      <c r="B17" s="1964"/>
      <c r="C17" s="1936" t="s">
        <v>273</v>
      </c>
      <c r="D17" s="1936"/>
      <c r="E17" s="1936"/>
      <c r="F17" s="1936"/>
      <c r="G17" s="1936"/>
      <c r="H17" s="1937"/>
      <c r="I17" s="818">
        <v>100</v>
      </c>
      <c r="J17" s="297">
        <v>26397</v>
      </c>
      <c r="K17" s="819">
        <v>26397</v>
      </c>
      <c r="L17" s="1191"/>
      <c r="M17" s="1192"/>
      <c r="N17" s="1192"/>
      <c r="O17" s="1193"/>
      <c r="P17" s="1194"/>
      <c r="Q17" s="1192"/>
      <c r="R17" s="1192"/>
      <c r="S17" s="1195"/>
      <c r="T17" s="1194"/>
      <c r="U17" s="1192"/>
      <c r="V17" s="1192"/>
      <c r="W17" s="1195"/>
      <c r="X17" s="1194"/>
      <c r="Y17" s="1192"/>
      <c r="Z17" s="1192"/>
      <c r="AA17" s="1195"/>
      <c r="AB17" s="297">
        <v>272</v>
      </c>
      <c r="AC17" s="821"/>
      <c r="AD17" s="821"/>
      <c r="AE17" s="822"/>
    </row>
    <row r="18" spans="1:31" ht="13.5" customHeight="1">
      <c r="B18" s="1964"/>
      <c r="C18" s="1936" t="s">
        <v>683</v>
      </c>
      <c r="D18" s="1936"/>
      <c r="E18" s="1936"/>
      <c r="F18" s="1936"/>
      <c r="G18" s="1936"/>
      <c r="H18" s="1937"/>
      <c r="I18" s="818">
        <v>75</v>
      </c>
      <c r="J18" s="297"/>
      <c r="K18" s="819"/>
      <c r="L18" s="1191"/>
      <c r="M18" s="1192"/>
      <c r="N18" s="1192"/>
      <c r="O18" s="1193"/>
      <c r="P18" s="1194"/>
      <c r="Q18" s="1192"/>
      <c r="R18" s="1192"/>
      <c r="S18" s="1195"/>
      <c r="T18" s="1194"/>
      <c r="U18" s="1192"/>
      <c r="V18" s="1192"/>
      <c r="W18" s="1195"/>
      <c r="X18" s="1194"/>
      <c r="Y18" s="1192"/>
      <c r="Z18" s="1192"/>
      <c r="AA18" s="1195"/>
      <c r="AB18" s="297"/>
      <c r="AC18" s="821"/>
      <c r="AD18" s="821"/>
      <c r="AE18" s="822"/>
    </row>
    <row r="19" spans="1:31" ht="13.5" customHeight="1">
      <c r="B19" s="1964"/>
      <c r="C19" s="1936" t="s">
        <v>684</v>
      </c>
      <c r="D19" s="1936"/>
      <c r="E19" s="1936"/>
      <c r="F19" s="1936"/>
      <c r="G19" s="1936"/>
      <c r="H19" s="1937"/>
      <c r="I19" s="818">
        <v>100</v>
      </c>
      <c r="J19" s="297"/>
      <c r="K19" s="819"/>
      <c r="L19" s="1191"/>
      <c r="M19" s="1192"/>
      <c r="N19" s="1192"/>
      <c r="O19" s="1193"/>
      <c r="P19" s="1194"/>
      <c r="Q19" s="1192"/>
      <c r="R19" s="1192"/>
      <c r="S19" s="1195"/>
      <c r="T19" s="1194"/>
      <c r="U19" s="1192"/>
      <c r="V19" s="1192"/>
      <c r="W19" s="1195"/>
      <c r="X19" s="1194"/>
      <c r="Y19" s="1192"/>
      <c r="Z19" s="1192"/>
      <c r="AA19" s="1195"/>
      <c r="AB19" s="297"/>
      <c r="AC19" s="821"/>
      <c r="AD19" s="821"/>
      <c r="AE19" s="822"/>
    </row>
    <row r="20" spans="1:31" ht="13.5" customHeight="1">
      <c r="B20" s="1965"/>
      <c r="C20" s="1949" t="s">
        <v>274</v>
      </c>
      <c r="D20" s="1950"/>
      <c r="E20" s="1950"/>
      <c r="F20" s="1950"/>
      <c r="G20" s="1950"/>
      <c r="H20" s="1951"/>
      <c r="I20" s="830">
        <v>50</v>
      </c>
      <c r="J20" s="318"/>
      <c r="K20" s="831"/>
      <c r="L20" s="1196"/>
      <c r="M20" s="1197"/>
      <c r="N20" s="1197"/>
      <c r="O20" s="1198"/>
      <c r="P20" s="1199"/>
      <c r="Q20" s="1197"/>
      <c r="R20" s="1197"/>
      <c r="S20" s="1200"/>
      <c r="T20" s="1199"/>
      <c r="U20" s="1197"/>
      <c r="V20" s="1197"/>
      <c r="W20" s="1200"/>
      <c r="X20" s="1199"/>
      <c r="Y20" s="1197"/>
      <c r="Z20" s="1197"/>
      <c r="AA20" s="1200"/>
      <c r="AB20" s="318"/>
      <c r="AC20" s="833"/>
      <c r="AD20" s="833"/>
      <c r="AE20" s="834"/>
    </row>
    <row r="21" spans="1:31" ht="13.5" customHeight="1">
      <c r="B21" s="1965"/>
      <c r="C21" s="1921" t="s">
        <v>699</v>
      </c>
      <c r="D21" s="1922"/>
      <c r="E21" s="1922"/>
      <c r="F21" s="1922"/>
      <c r="G21" s="1922"/>
      <c r="H21" s="1923"/>
      <c r="I21" s="830">
        <v>80</v>
      </c>
      <c r="J21" s="318"/>
      <c r="K21" s="831"/>
      <c r="L21" s="1196"/>
      <c r="M21" s="1197"/>
      <c r="N21" s="1197"/>
      <c r="O21" s="1198"/>
      <c r="P21" s="1199"/>
      <c r="Q21" s="1197"/>
      <c r="R21" s="1197"/>
      <c r="S21" s="1200"/>
      <c r="T21" s="1199"/>
      <c r="U21" s="1197"/>
      <c r="V21" s="1197"/>
      <c r="W21" s="1200"/>
      <c r="X21" s="1199"/>
      <c r="Y21" s="1197"/>
      <c r="Z21" s="1197"/>
      <c r="AA21" s="1200"/>
      <c r="AB21" s="318"/>
      <c r="AC21" s="833"/>
      <c r="AD21" s="833"/>
      <c r="AE21" s="834"/>
    </row>
    <row r="22" spans="1:31" ht="13.5" customHeight="1">
      <c r="B22" s="1965"/>
      <c r="C22" s="1921" t="s">
        <v>678</v>
      </c>
      <c r="D22" s="1922"/>
      <c r="E22" s="1922"/>
      <c r="F22" s="1922"/>
      <c r="G22" s="1922"/>
      <c r="H22" s="1923"/>
      <c r="I22" s="830">
        <v>70</v>
      </c>
      <c r="J22" s="318"/>
      <c r="K22" s="831"/>
      <c r="L22" s="1196"/>
      <c r="M22" s="1197"/>
      <c r="N22" s="1197"/>
      <c r="O22" s="1198"/>
      <c r="P22" s="1199"/>
      <c r="Q22" s="1197"/>
      <c r="R22" s="1197"/>
      <c r="S22" s="1200"/>
      <c r="T22" s="1199"/>
      <c r="U22" s="1197"/>
      <c r="V22" s="1197"/>
      <c r="W22" s="1200"/>
      <c r="X22" s="1199"/>
      <c r="Y22" s="1197"/>
      <c r="Z22" s="1197"/>
      <c r="AA22" s="1200"/>
      <c r="AB22" s="318"/>
      <c r="AC22" s="833"/>
      <c r="AD22" s="833"/>
      <c r="AE22" s="834"/>
    </row>
    <row r="23" spans="1:31" ht="13.5" customHeight="1">
      <c r="A23" s="801">
        <v>1</v>
      </c>
      <c r="B23" s="1966"/>
      <c r="C23" s="1969" t="s">
        <v>55</v>
      </c>
      <c r="D23" s="1969"/>
      <c r="E23" s="1969"/>
      <c r="F23" s="1969"/>
      <c r="G23" s="1969"/>
      <c r="H23" s="1970"/>
      <c r="I23" s="840"/>
      <c r="J23" s="841">
        <f>SUM(J8:J22)</f>
        <v>394397</v>
      </c>
      <c r="K23" s="842">
        <f>SUM(K8:K22)</f>
        <v>169397</v>
      </c>
      <c r="L23" s="1201">
        <f t="shared" ref="L23:AE23" si="0">SUM(L8:L22)</f>
        <v>0</v>
      </c>
      <c r="M23" s="1202">
        <f t="shared" si="0"/>
        <v>0</v>
      </c>
      <c r="N23" s="1202">
        <f t="shared" si="0"/>
        <v>0</v>
      </c>
      <c r="O23" s="1203">
        <f t="shared" si="0"/>
        <v>0</v>
      </c>
      <c r="P23" s="1204">
        <f t="shared" si="0"/>
        <v>0</v>
      </c>
      <c r="Q23" s="1202">
        <f t="shared" si="0"/>
        <v>0</v>
      </c>
      <c r="R23" s="1202">
        <f t="shared" si="0"/>
        <v>0</v>
      </c>
      <c r="S23" s="1205">
        <f t="shared" si="0"/>
        <v>0</v>
      </c>
      <c r="T23" s="1204">
        <f t="shared" si="0"/>
        <v>0</v>
      </c>
      <c r="U23" s="1202">
        <f t="shared" si="0"/>
        <v>0</v>
      </c>
      <c r="V23" s="1202">
        <f t="shared" si="0"/>
        <v>0</v>
      </c>
      <c r="W23" s="1205">
        <f t="shared" si="0"/>
        <v>0</v>
      </c>
      <c r="X23" s="1204">
        <f t="shared" si="0"/>
        <v>0</v>
      </c>
      <c r="Y23" s="1202">
        <f t="shared" si="0"/>
        <v>0</v>
      </c>
      <c r="Z23" s="1202">
        <f t="shared" si="0"/>
        <v>0</v>
      </c>
      <c r="AA23" s="1205">
        <f t="shared" si="0"/>
        <v>0</v>
      </c>
      <c r="AB23" s="841">
        <f t="shared" si="0"/>
        <v>1589</v>
      </c>
      <c r="AC23" s="844">
        <f t="shared" si="0"/>
        <v>0</v>
      </c>
      <c r="AD23" s="844">
        <f t="shared" si="0"/>
        <v>960</v>
      </c>
      <c r="AE23" s="845">
        <f t="shared" si="0"/>
        <v>0</v>
      </c>
    </row>
    <row r="24" spans="1:31" s="846" customFormat="1" ht="13.5" customHeight="1">
      <c r="A24" s="846">
        <v>2</v>
      </c>
      <c r="B24" s="847"/>
      <c r="C24" s="1945" t="s">
        <v>275</v>
      </c>
      <c r="D24" s="1946"/>
      <c r="E24" s="1945" t="s">
        <v>276</v>
      </c>
      <c r="F24" s="1947"/>
      <c r="G24" s="1947"/>
      <c r="H24" s="1948"/>
      <c r="I24" s="813">
        <v>70</v>
      </c>
      <c r="J24" s="294"/>
      <c r="K24" s="814"/>
      <c r="L24" s="1186"/>
      <c r="M24" s="1187"/>
      <c r="N24" s="1187"/>
      <c r="O24" s="1188"/>
      <c r="P24" s="1189"/>
      <c r="Q24" s="1187"/>
      <c r="R24" s="1187"/>
      <c r="S24" s="1190"/>
      <c r="T24" s="1189"/>
      <c r="U24" s="1187"/>
      <c r="V24" s="1187"/>
      <c r="W24" s="1190"/>
      <c r="X24" s="1189"/>
      <c r="Y24" s="1187"/>
      <c r="Z24" s="1187"/>
      <c r="AA24" s="1190"/>
      <c r="AB24" s="294"/>
      <c r="AC24" s="816"/>
      <c r="AD24" s="816"/>
      <c r="AE24" s="817"/>
    </row>
    <row r="25" spans="1:31" ht="10.5" customHeight="1">
      <c r="B25" s="1787" t="s">
        <v>277</v>
      </c>
      <c r="C25" s="1912" t="s">
        <v>278</v>
      </c>
      <c r="D25" s="1913"/>
      <c r="E25" s="1903" t="s">
        <v>672</v>
      </c>
      <c r="F25" s="1906"/>
      <c r="G25" s="1906"/>
      <c r="H25" s="1907"/>
      <c r="I25" s="848">
        <v>30</v>
      </c>
      <c r="J25" s="310"/>
      <c r="K25" s="849"/>
      <c r="L25" s="1206"/>
      <c r="M25" s="1207"/>
      <c r="N25" s="1207"/>
      <c r="O25" s="1208"/>
      <c r="P25" s="1209"/>
      <c r="Q25" s="1207"/>
      <c r="R25" s="1207"/>
      <c r="S25" s="1210"/>
      <c r="T25" s="1209"/>
      <c r="U25" s="1207"/>
      <c r="V25" s="1207"/>
      <c r="W25" s="1210"/>
      <c r="X25" s="1209"/>
      <c r="Y25" s="1207"/>
      <c r="Z25" s="1207"/>
      <c r="AA25" s="1210"/>
      <c r="AB25" s="310"/>
      <c r="AC25" s="851"/>
      <c r="AD25" s="851"/>
      <c r="AE25" s="852"/>
    </row>
    <row r="26" spans="1:31" ht="10.5" customHeight="1">
      <c r="B26" s="1787"/>
      <c r="C26" s="1912"/>
      <c r="D26" s="1913"/>
      <c r="E26" s="1818" t="s">
        <v>673</v>
      </c>
      <c r="F26" s="1819"/>
      <c r="G26" s="1819"/>
      <c r="H26" s="1820"/>
      <c r="I26" s="848">
        <v>30</v>
      </c>
      <c r="J26" s="310"/>
      <c r="K26" s="849"/>
      <c r="L26" s="1206"/>
      <c r="M26" s="1207"/>
      <c r="N26" s="1207"/>
      <c r="O26" s="1208"/>
      <c r="P26" s="1209"/>
      <c r="Q26" s="1207"/>
      <c r="R26" s="1207"/>
      <c r="S26" s="1210"/>
      <c r="T26" s="1209"/>
      <c r="U26" s="1207"/>
      <c r="V26" s="1207"/>
      <c r="W26" s="1210"/>
      <c r="X26" s="1209"/>
      <c r="Y26" s="1207"/>
      <c r="Z26" s="1207"/>
      <c r="AA26" s="1210"/>
      <c r="AB26" s="310"/>
      <c r="AC26" s="851"/>
      <c r="AD26" s="851"/>
      <c r="AE26" s="852"/>
    </row>
    <row r="27" spans="1:31" ht="10.5" hidden="1" customHeight="1">
      <c r="B27" s="1787"/>
      <c r="C27" s="1912"/>
      <c r="D27" s="1913"/>
      <c r="E27" s="1818" t="s">
        <v>379</v>
      </c>
      <c r="F27" s="1843"/>
      <c r="G27" s="1843"/>
      <c r="H27" s="1844"/>
      <c r="I27" s="818">
        <v>30</v>
      </c>
      <c r="J27" s="297"/>
      <c r="K27" s="819"/>
      <c r="L27" s="1191"/>
      <c r="M27" s="1192"/>
      <c r="N27" s="1192"/>
      <c r="O27" s="1193"/>
      <c r="P27" s="1194"/>
      <c r="Q27" s="1192"/>
      <c r="R27" s="1192"/>
      <c r="S27" s="1195"/>
      <c r="T27" s="1194"/>
      <c r="U27" s="1192"/>
      <c r="V27" s="1192"/>
      <c r="W27" s="1195"/>
      <c r="X27" s="1194"/>
      <c r="Y27" s="1192"/>
      <c r="Z27" s="1192"/>
      <c r="AA27" s="1195"/>
      <c r="AB27" s="297"/>
      <c r="AC27" s="821"/>
      <c r="AD27" s="821"/>
      <c r="AE27" s="822"/>
    </row>
    <row r="28" spans="1:31" ht="10.5" hidden="1" customHeight="1">
      <c r="B28" s="1787"/>
      <c r="C28" s="1914"/>
      <c r="D28" s="1915"/>
      <c r="E28" s="1818" t="s">
        <v>380</v>
      </c>
      <c r="F28" s="1843"/>
      <c r="G28" s="1843"/>
      <c r="H28" s="1844"/>
      <c r="I28" s="818">
        <v>50</v>
      </c>
      <c r="J28" s="297"/>
      <c r="K28" s="819"/>
      <c r="L28" s="1191"/>
      <c r="M28" s="1192"/>
      <c r="N28" s="1192"/>
      <c r="O28" s="1193"/>
      <c r="P28" s="1194"/>
      <c r="Q28" s="1192"/>
      <c r="R28" s="1192"/>
      <c r="S28" s="1195"/>
      <c r="T28" s="1194"/>
      <c r="U28" s="1192"/>
      <c r="V28" s="1192"/>
      <c r="W28" s="1195"/>
      <c r="X28" s="1194"/>
      <c r="Y28" s="1192"/>
      <c r="Z28" s="1192"/>
      <c r="AA28" s="1195"/>
      <c r="AB28" s="297"/>
      <c r="AC28" s="821"/>
      <c r="AD28" s="821"/>
      <c r="AE28" s="822"/>
    </row>
    <row r="29" spans="1:31" ht="13.5" customHeight="1">
      <c r="A29" s="801">
        <v>2</v>
      </c>
      <c r="B29" s="1787"/>
      <c r="C29" s="1826" t="s">
        <v>279</v>
      </c>
      <c r="D29" s="1827"/>
      <c r="E29" s="1827"/>
      <c r="F29" s="1827"/>
      <c r="G29" s="1827"/>
      <c r="H29" s="1828"/>
      <c r="I29" s="818"/>
      <c r="J29" s="315">
        <f t="shared" ref="J29:AE29" si="1">SUM(J25:J28)</f>
        <v>0</v>
      </c>
      <c r="K29" s="826">
        <f t="shared" si="1"/>
        <v>0</v>
      </c>
      <c r="L29" s="1191">
        <f t="shared" si="1"/>
        <v>0</v>
      </c>
      <c r="M29" s="1192">
        <f t="shared" si="1"/>
        <v>0</v>
      </c>
      <c r="N29" s="1192">
        <f t="shared" si="1"/>
        <v>0</v>
      </c>
      <c r="O29" s="1193">
        <f t="shared" si="1"/>
        <v>0</v>
      </c>
      <c r="P29" s="1194">
        <f t="shared" si="1"/>
        <v>0</v>
      </c>
      <c r="Q29" s="1192">
        <f t="shared" si="1"/>
        <v>0</v>
      </c>
      <c r="R29" s="1192">
        <f t="shared" si="1"/>
        <v>0</v>
      </c>
      <c r="S29" s="1195">
        <f t="shared" si="1"/>
        <v>0</v>
      </c>
      <c r="T29" s="1194">
        <f t="shared" si="1"/>
        <v>0</v>
      </c>
      <c r="U29" s="1192">
        <f t="shared" si="1"/>
        <v>0</v>
      </c>
      <c r="V29" s="1192">
        <f t="shared" si="1"/>
        <v>0</v>
      </c>
      <c r="W29" s="1195">
        <f t="shared" si="1"/>
        <v>0</v>
      </c>
      <c r="X29" s="1194">
        <f t="shared" si="1"/>
        <v>0</v>
      </c>
      <c r="Y29" s="1192">
        <f t="shared" si="1"/>
        <v>0</v>
      </c>
      <c r="Z29" s="1192">
        <f t="shared" si="1"/>
        <v>0</v>
      </c>
      <c r="AA29" s="1195">
        <f t="shared" si="1"/>
        <v>0</v>
      </c>
      <c r="AB29" s="315">
        <f t="shared" si="1"/>
        <v>0</v>
      </c>
      <c r="AC29" s="828">
        <f t="shared" si="1"/>
        <v>0</v>
      </c>
      <c r="AD29" s="828">
        <f t="shared" si="1"/>
        <v>0</v>
      </c>
      <c r="AE29" s="829">
        <f t="shared" si="1"/>
        <v>0</v>
      </c>
    </row>
    <row r="30" spans="1:31" ht="13.5" customHeight="1">
      <c r="B30" s="1787"/>
      <c r="C30" s="1832" t="s">
        <v>280</v>
      </c>
      <c r="D30" s="1832"/>
      <c r="E30" s="1916" t="s">
        <v>655</v>
      </c>
      <c r="F30" s="1916"/>
      <c r="G30" s="1832" t="s">
        <v>281</v>
      </c>
      <c r="H30" s="1833"/>
      <c r="I30" s="818">
        <v>50</v>
      </c>
      <c r="J30" s="297"/>
      <c r="K30" s="819"/>
      <c r="L30" s="1191"/>
      <c r="M30" s="1192"/>
      <c r="N30" s="1192"/>
      <c r="O30" s="1193"/>
      <c r="P30" s="1194"/>
      <c r="Q30" s="1192"/>
      <c r="R30" s="1192"/>
      <c r="S30" s="1195"/>
      <c r="T30" s="1194"/>
      <c r="U30" s="1192"/>
      <c r="V30" s="1192"/>
      <c r="W30" s="1195"/>
      <c r="X30" s="1194"/>
      <c r="Y30" s="1192"/>
      <c r="Z30" s="1192"/>
      <c r="AA30" s="1195"/>
      <c r="AB30" s="297"/>
      <c r="AC30" s="821"/>
      <c r="AD30" s="821"/>
      <c r="AE30" s="822"/>
    </row>
    <row r="31" spans="1:31" ht="13.5" customHeight="1">
      <c r="B31" s="1787"/>
      <c r="C31" s="1832"/>
      <c r="D31" s="1832"/>
      <c r="E31" s="1916"/>
      <c r="F31" s="1916"/>
      <c r="G31" s="1832" t="s">
        <v>282</v>
      </c>
      <c r="H31" s="1833"/>
      <c r="I31" s="818">
        <v>50</v>
      </c>
      <c r="J31" s="297"/>
      <c r="K31" s="819"/>
      <c r="L31" s="1191"/>
      <c r="M31" s="1192"/>
      <c r="N31" s="1192"/>
      <c r="O31" s="1193"/>
      <c r="P31" s="1194"/>
      <c r="Q31" s="1192"/>
      <c r="R31" s="1192"/>
      <c r="S31" s="1195"/>
      <c r="T31" s="1194"/>
      <c r="U31" s="1192"/>
      <c r="V31" s="1192"/>
      <c r="W31" s="1195"/>
      <c r="X31" s="1194"/>
      <c r="Y31" s="1192"/>
      <c r="Z31" s="1192"/>
      <c r="AA31" s="1195"/>
      <c r="AB31" s="297"/>
      <c r="AC31" s="821"/>
      <c r="AD31" s="821"/>
      <c r="AE31" s="822"/>
    </row>
    <row r="32" spans="1:31" ht="13.5" customHeight="1">
      <c r="A32" s="801">
        <v>2</v>
      </c>
      <c r="B32" s="1787"/>
      <c r="C32" s="1826" t="s">
        <v>279</v>
      </c>
      <c r="D32" s="1827"/>
      <c r="E32" s="1827"/>
      <c r="F32" s="1827"/>
      <c r="G32" s="1827"/>
      <c r="H32" s="1828"/>
      <c r="I32" s="818"/>
      <c r="J32" s="315">
        <f t="shared" ref="J32:AE32" si="2">SUM(J30:J31)</f>
        <v>0</v>
      </c>
      <c r="K32" s="826">
        <f t="shared" si="2"/>
        <v>0</v>
      </c>
      <c r="L32" s="1191">
        <f t="shared" si="2"/>
        <v>0</v>
      </c>
      <c r="M32" s="1192">
        <f t="shared" si="2"/>
        <v>0</v>
      </c>
      <c r="N32" s="1192">
        <f t="shared" si="2"/>
        <v>0</v>
      </c>
      <c r="O32" s="1193">
        <f t="shared" si="2"/>
        <v>0</v>
      </c>
      <c r="P32" s="1194">
        <f t="shared" si="2"/>
        <v>0</v>
      </c>
      <c r="Q32" s="1192">
        <f t="shared" si="2"/>
        <v>0</v>
      </c>
      <c r="R32" s="1192">
        <f t="shared" si="2"/>
        <v>0</v>
      </c>
      <c r="S32" s="1195">
        <f t="shared" si="2"/>
        <v>0</v>
      </c>
      <c r="T32" s="1194">
        <f t="shared" si="2"/>
        <v>0</v>
      </c>
      <c r="U32" s="1192">
        <f t="shared" si="2"/>
        <v>0</v>
      </c>
      <c r="V32" s="1192">
        <f t="shared" si="2"/>
        <v>0</v>
      </c>
      <c r="W32" s="1195">
        <f t="shared" si="2"/>
        <v>0</v>
      </c>
      <c r="X32" s="1194">
        <f t="shared" si="2"/>
        <v>0</v>
      </c>
      <c r="Y32" s="1192">
        <f t="shared" si="2"/>
        <v>0</v>
      </c>
      <c r="Z32" s="1192">
        <f t="shared" si="2"/>
        <v>0</v>
      </c>
      <c r="AA32" s="1195">
        <f t="shared" si="2"/>
        <v>0</v>
      </c>
      <c r="AB32" s="315">
        <f t="shared" si="2"/>
        <v>0</v>
      </c>
      <c r="AC32" s="828">
        <f t="shared" si="2"/>
        <v>0</v>
      </c>
      <c r="AD32" s="828">
        <f t="shared" si="2"/>
        <v>0</v>
      </c>
      <c r="AE32" s="829">
        <f t="shared" si="2"/>
        <v>0</v>
      </c>
    </row>
    <row r="33" spans="1:31" ht="10.5" customHeight="1">
      <c r="B33" s="1787"/>
      <c r="C33" s="1917" t="s">
        <v>283</v>
      </c>
      <c r="D33" s="1921" t="s">
        <v>284</v>
      </c>
      <c r="E33" s="1922"/>
      <c r="F33" s="1922"/>
      <c r="G33" s="1922"/>
      <c r="H33" s="1923"/>
      <c r="I33" s="818" t="s">
        <v>649</v>
      </c>
      <c r="J33" s="297"/>
      <c r="K33" s="819"/>
      <c r="L33" s="1191"/>
      <c r="M33" s="1192"/>
      <c r="N33" s="1192"/>
      <c r="O33" s="1193"/>
      <c r="P33" s="1194"/>
      <c r="Q33" s="1192"/>
      <c r="R33" s="1192"/>
      <c r="S33" s="1195"/>
      <c r="T33" s="1194"/>
      <c r="U33" s="1192"/>
      <c r="V33" s="1192"/>
      <c r="W33" s="1195"/>
      <c r="X33" s="1194"/>
      <c r="Y33" s="1192"/>
      <c r="Z33" s="1192"/>
      <c r="AA33" s="1195"/>
      <c r="AB33" s="297"/>
      <c r="AC33" s="821"/>
      <c r="AD33" s="821"/>
      <c r="AE33" s="822"/>
    </row>
    <row r="34" spans="1:31" ht="10.5" customHeight="1">
      <c r="B34" s="1787"/>
      <c r="C34" s="1918"/>
      <c r="D34" s="1921" t="s">
        <v>285</v>
      </c>
      <c r="E34" s="1922"/>
      <c r="F34" s="1922"/>
      <c r="G34" s="1922"/>
      <c r="H34" s="1923"/>
      <c r="I34" s="818">
        <v>70</v>
      </c>
      <c r="J34" s="297"/>
      <c r="K34" s="819"/>
      <c r="L34" s="1191"/>
      <c r="M34" s="1192"/>
      <c r="N34" s="1192"/>
      <c r="O34" s="1193"/>
      <c r="P34" s="1194"/>
      <c r="Q34" s="1192"/>
      <c r="R34" s="1192"/>
      <c r="S34" s="1195"/>
      <c r="T34" s="1194"/>
      <c r="U34" s="1192"/>
      <c r="V34" s="1192"/>
      <c r="W34" s="1195"/>
      <c r="X34" s="1194"/>
      <c r="Y34" s="1192"/>
      <c r="Z34" s="1192"/>
      <c r="AA34" s="1195"/>
      <c r="AB34" s="297"/>
      <c r="AC34" s="821"/>
      <c r="AD34" s="821"/>
      <c r="AE34" s="822"/>
    </row>
    <row r="35" spans="1:31" ht="10.5" customHeight="1">
      <c r="B35" s="1787"/>
      <c r="C35" s="1919"/>
      <c r="D35" s="1924" t="s">
        <v>286</v>
      </c>
      <c r="E35" s="1925"/>
      <c r="F35" s="1925"/>
      <c r="G35" s="1925"/>
      <c r="H35" s="1926"/>
      <c r="I35" s="818">
        <v>50</v>
      </c>
      <c r="J35" s="297"/>
      <c r="K35" s="819"/>
      <c r="L35" s="1191"/>
      <c r="M35" s="1192"/>
      <c r="N35" s="1192"/>
      <c r="O35" s="1193"/>
      <c r="P35" s="1194"/>
      <c r="Q35" s="1192"/>
      <c r="R35" s="1192"/>
      <c r="S35" s="1195"/>
      <c r="T35" s="1194"/>
      <c r="U35" s="1192"/>
      <c r="V35" s="1192"/>
      <c r="W35" s="1195"/>
      <c r="X35" s="1194"/>
      <c r="Y35" s="1192"/>
      <c r="Z35" s="1192"/>
      <c r="AA35" s="1195"/>
      <c r="AB35" s="297"/>
      <c r="AC35" s="821"/>
      <c r="AD35" s="821"/>
      <c r="AE35" s="822"/>
    </row>
    <row r="36" spans="1:31" ht="10.5" customHeight="1">
      <c r="B36" s="1787"/>
      <c r="C36" s="1919"/>
      <c r="D36" s="1924" t="s">
        <v>287</v>
      </c>
      <c r="E36" s="1925"/>
      <c r="F36" s="1925"/>
      <c r="G36" s="1925"/>
      <c r="H36" s="1926"/>
      <c r="I36" s="818">
        <v>100</v>
      </c>
      <c r="J36" s="297"/>
      <c r="K36" s="819"/>
      <c r="L36" s="1191"/>
      <c r="M36" s="1192"/>
      <c r="N36" s="1192"/>
      <c r="O36" s="1193"/>
      <c r="P36" s="1194"/>
      <c r="Q36" s="1192"/>
      <c r="R36" s="1192"/>
      <c r="S36" s="1195"/>
      <c r="T36" s="1194"/>
      <c r="U36" s="1192"/>
      <c r="V36" s="1192"/>
      <c r="W36" s="1195"/>
      <c r="X36" s="1194"/>
      <c r="Y36" s="1192"/>
      <c r="Z36" s="1192"/>
      <c r="AA36" s="1195"/>
      <c r="AB36" s="297"/>
      <c r="AC36" s="821"/>
      <c r="AD36" s="821"/>
      <c r="AE36" s="822"/>
    </row>
    <row r="37" spans="1:31" ht="10.5" customHeight="1">
      <c r="B37" s="1787"/>
      <c r="C37" s="1920"/>
      <c r="D37" s="1924" t="s">
        <v>288</v>
      </c>
      <c r="E37" s="1925"/>
      <c r="F37" s="1925"/>
      <c r="G37" s="1925"/>
      <c r="H37" s="1926"/>
      <c r="I37" s="818">
        <v>50</v>
      </c>
      <c r="J37" s="297"/>
      <c r="K37" s="819"/>
      <c r="L37" s="1191"/>
      <c r="M37" s="1192"/>
      <c r="N37" s="1192"/>
      <c r="O37" s="1193"/>
      <c r="P37" s="1194"/>
      <c r="Q37" s="1192"/>
      <c r="R37" s="1192"/>
      <c r="S37" s="1195"/>
      <c r="T37" s="1194"/>
      <c r="U37" s="1192"/>
      <c r="V37" s="1192"/>
      <c r="W37" s="1195"/>
      <c r="X37" s="1194"/>
      <c r="Y37" s="1192"/>
      <c r="Z37" s="1192"/>
      <c r="AA37" s="1195"/>
      <c r="AB37" s="297"/>
      <c r="AC37" s="821"/>
      <c r="AD37" s="821"/>
      <c r="AE37" s="822"/>
    </row>
    <row r="38" spans="1:31" ht="10.5" customHeight="1">
      <c r="A38" s="801">
        <v>2</v>
      </c>
      <c r="B38" s="1787"/>
      <c r="C38" s="1826" t="s">
        <v>279</v>
      </c>
      <c r="D38" s="1827"/>
      <c r="E38" s="1827"/>
      <c r="F38" s="1827"/>
      <c r="G38" s="1827"/>
      <c r="H38" s="1828"/>
      <c r="I38" s="818"/>
      <c r="J38" s="315">
        <f t="shared" ref="J38:AE38" si="3">SUM(J33:J37)</f>
        <v>0</v>
      </c>
      <c r="K38" s="826">
        <f t="shared" si="3"/>
        <v>0</v>
      </c>
      <c r="L38" s="1191">
        <f t="shared" si="3"/>
        <v>0</v>
      </c>
      <c r="M38" s="1192">
        <f t="shared" si="3"/>
        <v>0</v>
      </c>
      <c r="N38" s="1192">
        <f t="shared" si="3"/>
        <v>0</v>
      </c>
      <c r="O38" s="1193">
        <f t="shared" si="3"/>
        <v>0</v>
      </c>
      <c r="P38" s="1194">
        <f t="shared" si="3"/>
        <v>0</v>
      </c>
      <c r="Q38" s="1192">
        <f t="shared" si="3"/>
        <v>0</v>
      </c>
      <c r="R38" s="1192">
        <f t="shared" si="3"/>
        <v>0</v>
      </c>
      <c r="S38" s="1195">
        <f t="shared" si="3"/>
        <v>0</v>
      </c>
      <c r="T38" s="1194">
        <f t="shared" si="3"/>
        <v>0</v>
      </c>
      <c r="U38" s="1192">
        <f t="shared" si="3"/>
        <v>0</v>
      </c>
      <c r="V38" s="1192">
        <f t="shared" si="3"/>
        <v>0</v>
      </c>
      <c r="W38" s="1195">
        <f t="shared" si="3"/>
        <v>0</v>
      </c>
      <c r="X38" s="1194">
        <f t="shared" si="3"/>
        <v>0</v>
      </c>
      <c r="Y38" s="1192">
        <f t="shared" si="3"/>
        <v>0</v>
      </c>
      <c r="Z38" s="1192">
        <f t="shared" si="3"/>
        <v>0</v>
      </c>
      <c r="AA38" s="1195">
        <f t="shared" si="3"/>
        <v>0</v>
      </c>
      <c r="AB38" s="315">
        <f t="shared" si="3"/>
        <v>0</v>
      </c>
      <c r="AC38" s="828">
        <f t="shared" si="3"/>
        <v>0</v>
      </c>
      <c r="AD38" s="828">
        <f t="shared" si="3"/>
        <v>0</v>
      </c>
      <c r="AE38" s="829">
        <f t="shared" si="3"/>
        <v>0</v>
      </c>
    </row>
    <row r="39" spans="1:31" ht="10.5" hidden="1" customHeight="1">
      <c r="B39" s="1787"/>
      <c r="C39" s="1930" t="s">
        <v>289</v>
      </c>
      <c r="D39" s="1933" t="s">
        <v>290</v>
      </c>
      <c r="E39" s="1934"/>
      <c r="F39" s="1934"/>
      <c r="G39" s="1934"/>
      <c r="H39" s="1935"/>
      <c r="I39" s="1101">
        <v>10</v>
      </c>
      <c r="J39" s="297"/>
      <c r="K39" s="819"/>
      <c r="L39" s="1191"/>
      <c r="M39" s="1192"/>
      <c r="N39" s="1192"/>
      <c r="O39" s="1193"/>
      <c r="P39" s="1194"/>
      <c r="Q39" s="1192"/>
      <c r="R39" s="1192"/>
      <c r="S39" s="1195"/>
      <c r="T39" s="1194"/>
      <c r="U39" s="1192"/>
      <c r="V39" s="1192"/>
      <c r="W39" s="1195"/>
      <c r="X39" s="1194"/>
      <c r="Y39" s="1192"/>
      <c r="Z39" s="1192"/>
      <c r="AA39" s="1195"/>
      <c r="AB39" s="297"/>
      <c r="AC39" s="821"/>
      <c r="AD39" s="821"/>
      <c r="AE39" s="822"/>
    </row>
    <row r="40" spans="1:31" ht="10.5" customHeight="1">
      <c r="B40" s="1787"/>
      <c r="C40" s="1931"/>
      <c r="D40" s="1933" t="s">
        <v>291</v>
      </c>
      <c r="E40" s="1934"/>
      <c r="F40" s="1934"/>
      <c r="G40" s="1934"/>
      <c r="H40" s="1935"/>
      <c r="I40" s="1101" t="s">
        <v>292</v>
      </c>
      <c r="J40" s="297"/>
      <c r="K40" s="819"/>
      <c r="L40" s="1191"/>
      <c r="M40" s="1192"/>
      <c r="N40" s="1192"/>
      <c r="O40" s="1193"/>
      <c r="P40" s="1194"/>
      <c r="Q40" s="1192"/>
      <c r="R40" s="1192"/>
      <c r="S40" s="1195"/>
      <c r="T40" s="1194"/>
      <c r="U40" s="1192"/>
      <c r="V40" s="1192"/>
      <c r="W40" s="1195"/>
      <c r="X40" s="1194"/>
      <c r="Y40" s="1192"/>
      <c r="Z40" s="1192"/>
      <c r="AA40" s="1195"/>
      <c r="AB40" s="297"/>
      <c r="AC40" s="821"/>
      <c r="AD40" s="821"/>
      <c r="AE40" s="822"/>
    </row>
    <row r="41" spans="1:31" ht="10.5" customHeight="1">
      <c r="B41" s="1787"/>
      <c r="C41" s="1931"/>
      <c r="D41" s="1933" t="s">
        <v>293</v>
      </c>
      <c r="E41" s="1934"/>
      <c r="F41" s="1934"/>
      <c r="G41" s="1934"/>
      <c r="H41" s="1935"/>
      <c r="I41" s="1101">
        <v>50</v>
      </c>
      <c r="J41" s="297"/>
      <c r="K41" s="819"/>
      <c r="L41" s="1191"/>
      <c r="M41" s="1192"/>
      <c r="N41" s="1192"/>
      <c r="O41" s="1193"/>
      <c r="P41" s="1194"/>
      <c r="Q41" s="1192"/>
      <c r="R41" s="1192"/>
      <c r="S41" s="1195"/>
      <c r="T41" s="1194"/>
      <c r="U41" s="1192"/>
      <c r="V41" s="1192"/>
      <c r="W41" s="1195"/>
      <c r="X41" s="1194"/>
      <c r="Y41" s="1192"/>
      <c r="Z41" s="1192"/>
      <c r="AA41" s="1195"/>
      <c r="AB41" s="297"/>
      <c r="AC41" s="821"/>
      <c r="AD41" s="821"/>
      <c r="AE41" s="822"/>
    </row>
    <row r="42" spans="1:31" ht="10.5" customHeight="1">
      <c r="B42" s="1787"/>
      <c r="C42" s="1932"/>
      <c r="D42" s="1903" t="s">
        <v>674</v>
      </c>
      <c r="E42" s="1906"/>
      <c r="F42" s="1906"/>
      <c r="G42" s="1906"/>
      <c r="H42" s="1907"/>
      <c r="I42" s="818">
        <v>70</v>
      </c>
      <c r="J42" s="297"/>
      <c r="K42" s="819"/>
      <c r="L42" s="1191"/>
      <c r="M42" s="1192"/>
      <c r="N42" s="1192"/>
      <c r="O42" s="1193"/>
      <c r="P42" s="1194"/>
      <c r="Q42" s="1192"/>
      <c r="R42" s="1192"/>
      <c r="S42" s="1195"/>
      <c r="T42" s="1194"/>
      <c r="U42" s="1192"/>
      <c r="V42" s="1192"/>
      <c r="W42" s="1195"/>
      <c r="X42" s="1194"/>
      <c r="Y42" s="1192"/>
      <c r="Z42" s="1192"/>
      <c r="AA42" s="1195"/>
      <c r="AB42" s="297"/>
      <c r="AC42" s="821"/>
      <c r="AD42" s="821"/>
      <c r="AE42" s="822"/>
    </row>
    <row r="43" spans="1:31" ht="13.5" customHeight="1">
      <c r="A43" s="801">
        <v>2</v>
      </c>
      <c r="B43" s="1787"/>
      <c r="C43" s="1826" t="s">
        <v>279</v>
      </c>
      <c r="D43" s="1827"/>
      <c r="E43" s="1827"/>
      <c r="F43" s="1827"/>
      <c r="G43" s="1827"/>
      <c r="H43" s="1828"/>
      <c r="I43" s="818"/>
      <c r="J43" s="315">
        <f>SUM(J39:J42)</f>
        <v>0</v>
      </c>
      <c r="K43" s="826">
        <f t="shared" ref="K43:AE43" si="4">SUM(K39:K42)</f>
        <v>0</v>
      </c>
      <c r="L43" s="1191">
        <f t="shared" si="4"/>
        <v>0</v>
      </c>
      <c r="M43" s="1192">
        <f t="shared" si="4"/>
        <v>0</v>
      </c>
      <c r="N43" s="1192">
        <f t="shared" si="4"/>
        <v>0</v>
      </c>
      <c r="O43" s="1193">
        <f t="shared" si="4"/>
        <v>0</v>
      </c>
      <c r="P43" s="1194">
        <f t="shared" si="4"/>
        <v>0</v>
      </c>
      <c r="Q43" s="1192">
        <f t="shared" si="4"/>
        <v>0</v>
      </c>
      <c r="R43" s="1192">
        <f t="shared" si="4"/>
        <v>0</v>
      </c>
      <c r="S43" s="1195">
        <f t="shared" si="4"/>
        <v>0</v>
      </c>
      <c r="T43" s="1194">
        <f t="shared" si="4"/>
        <v>0</v>
      </c>
      <c r="U43" s="1192">
        <f t="shared" si="4"/>
        <v>0</v>
      </c>
      <c r="V43" s="1192">
        <f t="shared" si="4"/>
        <v>0</v>
      </c>
      <c r="W43" s="1195">
        <f t="shared" si="4"/>
        <v>0</v>
      </c>
      <c r="X43" s="1194">
        <f t="shared" si="4"/>
        <v>0</v>
      </c>
      <c r="Y43" s="1192">
        <f t="shared" si="4"/>
        <v>0</v>
      </c>
      <c r="Z43" s="1192">
        <f t="shared" si="4"/>
        <v>0</v>
      </c>
      <c r="AA43" s="1195">
        <f t="shared" si="4"/>
        <v>0</v>
      </c>
      <c r="AB43" s="315">
        <f t="shared" si="4"/>
        <v>0</v>
      </c>
      <c r="AC43" s="828">
        <f t="shared" si="4"/>
        <v>0</v>
      </c>
      <c r="AD43" s="828">
        <f t="shared" si="4"/>
        <v>0</v>
      </c>
      <c r="AE43" s="829">
        <f t="shared" si="4"/>
        <v>0</v>
      </c>
    </row>
    <row r="44" spans="1:31" ht="10.5" customHeight="1">
      <c r="B44" s="1787"/>
      <c r="C44" s="1829" t="s">
        <v>294</v>
      </c>
      <c r="D44" s="1821" t="s">
        <v>295</v>
      </c>
      <c r="E44" s="1832" t="s">
        <v>296</v>
      </c>
      <c r="F44" s="1832"/>
      <c r="G44" s="1832"/>
      <c r="H44" s="1833"/>
      <c r="I44" s="818">
        <v>70</v>
      </c>
      <c r="J44" s="297"/>
      <c r="K44" s="819"/>
      <c r="L44" s="1191"/>
      <c r="M44" s="1192"/>
      <c r="N44" s="1192"/>
      <c r="O44" s="1193"/>
      <c r="P44" s="1194"/>
      <c r="Q44" s="1192"/>
      <c r="R44" s="1192"/>
      <c r="S44" s="1195"/>
      <c r="T44" s="1194"/>
      <c r="U44" s="1192"/>
      <c r="V44" s="1192"/>
      <c r="W44" s="1195"/>
      <c r="X44" s="1194"/>
      <c r="Y44" s="1192"/>
      <c r="Z44" s="1192"/>
      <c r="AA44" s="1195"/>
      <c r="AB44" s="297"/>
      <c r="AC44" s="821"/>
      <c r="AD44" s="821"/>
      <c r="AE44" s="822"/>
    </row>
    <row r="45" spans="1:31" ht="10.5" customHeight="1">
      <c r="B45" s="1787"/>
      <c r="C45" s="1830"/>
      <c r="D45" s="1822"/>
      <c r="E45" s="1832" t="s">
        <v>297</v>
      </c>
      <c r="F45" s="1832"/>
      <c r="G45" s="1832"/>
      <c r="H45" s="1833"/>
      <c r="I45" s="818">
        <v>20</v>
      </c>
      <c r="J45" s="297"/>
      <c r="K45" s="819"/>
      <c r="L45" s="1191"/>
      <c r="M45" s="1192"/>
      <c r="N45" s="1192"/>
      <c r="O45" s="1193"/>
      <c r="P45" s="1194"/>
      <c r="Q45" s="1192"/>
      <c r="R45" s="1192"/>
      <c r="S45" s="1195"/>
      <c r="T45" s="1194"/>
      <c r="U45" s="1192"/>
      <c r="V45" s="1192"/>
      <c r="W45" s="1195"/>
      <c r="X45" s="1194"/>
      <c r="Y45" s="1192"/>
      <c r="Z45" s="1192"/>
      <c r="AA45" s="1195"/>
      <c r="AB45" s="297"/>
      <c r="AC45" s="821"/>
      <c r="AD45" s="821"/>
      <c r="AE45" s="822"/>
    </row>
    <row r="46" spans="1:31" ht="10.5" customHeight="1">
      <c r="B46" s="1787"/>
      <c r="C46" s="1830"/>
      <c r="D46" s="1822"/>
      <c r="E46" s="1832" t="s">
        <v>298</v>
      </c>
      <c r="F46" s="1832"/>
      <c r="G46" s="1832"/>
      <c r="H46" s="1833"/>
      <c r="I46" s="818">
        <v>30</v>
      </c>
      <c r="J46" s="297"/>
      <c r="K46" s="819"/>
      <c r="L46" s="1191"/>
      <c r="M46" s="1192"/>
      <c r="N46" s="1192"/>
      <c r="O46" s="1193"/>
      <c r="P46" s="1194"/>
      <c r="Q46" s="1192"/>
      <c r="R46" s="1192"/>
      <c r="S46" s="1195"/>
      <c r="T46" s="1194"/>
      <c r="U46" s="1192"/>
      <c r="V46" s="1192"/>
      <c r="W46" s="1195"/>
      <c r="X46" s="1194"/>
      <c r="Y46" s="1192"/>
      <c r="Z46" s="1192"/>
      <c r="AA46" s="1195"/>
      <c r="AB46" s="297"/>
      <c r="AC46" s="821"/>
      <c r="AD46" s="821"/>
      <c r="AE46" s="822"/>
    </row>
    <row r="47" spans="1:31" ht="10.5" customHeight="1">
      <c r="B47" s="1787"/>
      <c r="C47" s="1830"/>
      <c r="D47" s="1822"/>
      <c r="E47" s="1832" t="s">
        <v>299</v>
      </c>
      <c r="F47" s="1832"/>
      <c r="G47" s="1832"/>
      <c r="H47" s="1833"/>
      <c r="I47" s="818">
        <v>30</v>
      </c>
      <c r="J47" s="297"/>
      <c r="K47" s="819"/>
      <c r="L47" s="1191"/>
      <c r="M47" s="1192"/>
      <c r="N47" s="1192"/>
      <c r="O47" s="1193"/>
      <c r="P47" s="1194"/>
      <c r="Q47" s="1192"/>
      <c r="R47" s="1192"/>
      <c r="S47" s="1195"/>
      <c r="T47" s="1194"/>
      <c r="U47" s="1192"/>
      <c r="V47" s="1192"/>
      <c r="W47" s="1195"/>
      <c r="X47" s="1194"/>
      <c r="Y47" s="1192"/>
      <c r="Z47" s="1192"/>
      <c r="AA47" s="1195"/>
      <c r="AB47" s="297"/>
      <c r="AC47" s="821"/>
      <c r="AD47" s="821"/>
      <c r="AE47" s="822"/>
    </row>
    <row r="48" spans="1:31" ht="10.5" customHeight="1">
      <c r="B48" s="1787"/>
      <c r="C48" s="1830"/>
      <c r="D48" s="1822"/>
      <c r="E48" s="1818" t="s">
        <v>381</v>
      </c>
      <c r="F48" s="1824"/>
      <c r="G48" s="1824"/>
      <c r="H48" s="1825"/>
      <c r="I48" s="1101">
        <v>70</v>
      </c>
      <c r="J48" s="297"/>
      <c r="K48" s="819"/>
      <c r="L48" s="1191"/>
      <c r="M48" s="1192"/>
      <c r="N48" s="1192"/>
      <c r="O48" s="1193"/>
      <c r="P48" s="1194"/>
      <c r="Q48" s="1192"/>
      <c r="R48" s="1192"/>
      <c r="S48" s="1195"/>
      <c r="T48" s="1194"/>
      <c r="U48" s="1192"/>
      <c r="V48" s="1192"/>
      <c r="W48" s="1195"/>
      <c r="X48" s="1194"/>
      <c r="Y48" s="1192"/>
      <c r="Z48" s="1192"/>
      <c r="AA48" s="1195"/>
      <c r="AB48" s="297"/>
      <c r="AC48" s="821"/>
      <c r="AD48" s="821"/>
      <c r="AE48" s="822"/>
    </row>
    <row r="49" spans="1:31" ht="10.5" customHeight="1">
      <c r="B49" s="1787"/>
      <c r="C49" s="1830"/>
      <c r="D49" s="1823"/>
      <c r="E49" s="1818" t="s">
        <v>382</v>
      </c>
      <c r="F49" s="1824"/>
      <c r="G49" s="1824"/>
      <c r="H49" s="1825"/>
      <c r="I49" s="1101">
        <v>50</v>
      </c>
      <c r="J49" s="297"/>
      <c r="K49" s="819"/>
      <c r="L49" s="1191"/>
      <c r="M49" s="1192"/>
      <c r="N49" s="1192"/>
      <c r="O49" s="1193"/>
      <c r="P49" s="1194"/>
      <c r="Q49" s="1192"/>
      <c r="R49" s="1192"/>
      <c r="S49" s="1195"/>
      <c r="T49" s="1194"/>
      <c r="U49" s="1192"/>
      <c r="V49" s="1192"/>
      <c r="W49" s="1195"/>
      <c r="X49" s="1194"/>
      <c r="Y49" s="1192"/>
      <c r="Z49" s="1192"/>
      <c r="AA49" s="1195"/>
      <c r="AB49" s="297"/>
      <c r="AC49" s="821"/>
      <c r="AD49" s="821"/>
      <c r="AE49" s="822"/>
    </row>
    <row r="50" spans="1:31" ht="10.5" hidden="1" customHeight="1">
      <c r="B50" s="1787"/>
      <c r="C50" s="1831"/>
      <c r="D50" s="1826"/>
      <c r="E50" s="1827"/>
      <c r="F50" s="1827"/>
      <c r="G50" s="1827"/>
      <c r="H50" s="1828"/>
      <c r="I50" s="818"/>
      <c r="J50" s="297"/>
      <c r="K50" s="819"/>
      <c r="L50" s="1191"/>
      <c r="M50" s="1192"/>
      <c r="N50" s="1192"/>
      <c r="O50" s="1193"/>
      <c r="P50" s="1194"/>
      <c r="Q50" s="1192"/>
      <c r="R50" s="1192"/>
      <c r="S50" s="1195"/>
      <c r="T50" s="1194"/>
      <c r="U50" s="1192"/>
      <c r="V50" s="1192"/>
      <c r="W50" s="1195"/>
      <c r="X50" s="1194"/>
      <c r="Y50" s="1192"/>
      <c r="Z50" s="1192"/>
      <c r="AA50" s="1195"/>
      <c r="AB50" s="297"/>
      <c r="AC50" s="821"/>
      <c r="AD50" s="821"/>
      <c r="AE50" s="822"/>
    </row>
    <row r="51" spans="1:31" ht="10.5" customHeight="1">
      <c r="A51" s="801">
        <v>2</v>
      </c>
      <c r="B51" s="1787"/>
      <c r="C51" s="1826" t="s">
        <v>279</v>
      </c>
      <c r="D51" s="1827"/>
      <c r="E51" s="1827"/>
      <c r="F51" s="1827"/>
      <c r="G51" s="1827"/>
      <c r="H51" s="1828"/>
      <c r="I51" s="818"/>
      <c r="J51" s="315">
        <f>SUM(J44:J50)</f>
        <v>0</v>
      </c>
      <c r="K51" s="826">
        <f t="shared" ref="K51:AE51" si="5">SUM(K44:K50)</f>
        <v>0</v>
      </c>
      <c r="L51" s="1191">
        <f t="shared" si="5"/>
        <v>0</v>
      </c>
      <c r="M51" s="1192">
        <f t="shared" si="5"/>
        <v>0</v>
      </c>
      <c r="N51" s="1192">
        <f t="shared" si="5"/>
        <v>0</v>
      </c>
      <c r="O51" s="1193">
        <f t="shared" si="5"/>
        <v>0</v>
      </c>
      <c r="P51" s="1194">
        <f t="shared" si="5"/>
        <v>0</v>
      </c>
      <c r="Q51" s="1192">
        <f t="shared" si="5"/>
        <v>0</v>
      </c>
      <c r="R51" s="1192">
        <f t="shared" si="5"/>
        <v>0</v>
      </c>
      <c r="S51" s="1195">
        <f t="shared" si="5"/>
        <v>0</v>
      </c>
      <c r="T51" s="1194">
        <f t="shared" si="5"/>
        <v>0</v>
      </c>
      <c r="U51" s="1192">
        <f t="shared" si="5"/>
        <v>0</v>
      </c>
      <c r="V51" s="1192">
        <f t="shared" si="5"/>
        <v>0</v>
      </c>
      <c r="W51" s="1195">
        <f t="shared" si="5"/>
        <v>0</v>
      </c>
      <c r="X51" s="1194">
        <f t="shared" si="5"/>
        <v>0</v>
      </c>
      <c r="Y51" s="1192">
        <f t="shared" si="5"/>
        <v>0</v>
      </c>
      <c r="Z51" s="1192">
        <f t="shared" si="5"/>
        <v>0</v>
      </c>
      <c r="AA51" s="1195">
        <f t="shared" si="5"/>
        <v>0</v>
      </c>
      <c r="AB51" s="315">
        <f t="shared" si="5"/>
        <v>0</v>
      </c>
      <c r="AC51" s="828">
        <f t="shared" si="5"/>
        <v>0</v>
      </c>
      <c r="AD51" s="828">
        <f t="shared" si="5"/>
        <v>0</v>
      </c>
      <c r="AE51" s="829">
        <f t="shared" si="5"/>
        <v>0</v>
      </c>
    </row>
    <row r="52" spans="1:31" ht="10.5" customHeight="1">
      <c r="B52" s="1787"/>
      <c r="C52" s="1829" t="s">
        <v>300</v>
      </c>
      <c r="D52" s="1821" t="s">
        <v>295</v>
      </c>
      <c r="E52" s="1832" t="s">
        <v>296</v>
      </c>
      <c r="F52" s="1832"/>
      <c r="G52" s="1832"/>
      <c r="H52" s="1833"/>
      <c r="I52" s="818">
        <v>70</v>
      </c>
      <c r="J52" s="297"/>
      <c r="K52" s="819"/>
      <c r="L52" s="1191"/>
      <c r="M52" s="1192"/>
      <c r="N52" s="1192"/>
      <c r="O52" s="1193"/>
      <c r="P52" s="1194"/>
      <c r="Q52" s="1192"/>
      <c r="R52" s="1192"/>
      <c r="S52" s="1195"/>
      <c r="T52" s="1194"/>
      <c r="U52" s="1192"/>
      <c r="V52" s="1192"/>
      <c r="W52" s="1195"/>
      <c r="X52" s="1194"/>
      <c r="Y52" s="1192"/>
      <c r="Z52" s="1192"/>
      <c r="AA52" s="1195"/>
      <c r="AB52" s="297"/>
      <c r="AC52" s="821"/>
      <c r="AD52" s="821"/>
      <c r="AE52" s="822"/>
    </row>
    <row r="53" spans="1:31" ht="10.5" customHeight="1">
      <c r="B53" s="1787"/>
      <c r="C53" s="1830"/>
      <c r="D53" s="1822"/>
      <c r="E53" s="1832" t="s">
        <v>297</v>
      </c>
      <c r="F53" s="1832"/>
      <c r="G53" s="1832"/>
      <c r="H53" s="1833"/>
      <c r="I53" s="818">
        <v>20</v>
      </c>
      <c r="J53" s="297"/>
      <c r="K53" s="819"/>
      <c r="L53" s="1191"/>
      <c r="M53" s="1192"/>
      <c r="N53" s="1192"/>
      <c r="O53" s="1193"/>
      <c r="P53" s="1194"/>
      <c r="Q53" s="1192"/>
      <c r="R53" s="1192"/>
      <c r="S53" s="1195"/>
      <c r="T53" s="1194"/>
      <c r="U53" s="1192"/>
      <c r="V53" s="1192"/>
      <c r="W53" s="1195"/>
      <c r="X53" s="1194"/>
      <c r="Y53" s="1192"/>
      <c r="Z53" s="1192"/>
      <c r="AA53" s="1195"/>
      <c r="AB53" s="297"/>
      <c r="AC53" s="821"/>
      <c r="AD53" s="821"/>
      <c r="AE53" s="822"/>
    </row>
    <row r="54" spans="1:31" ht="10.5" customHeight="1">
      <c r="B54" s="1787"/>
      <c r="C54" s="1830"/>
      <c r="D54" s="1822"/>
      <c r="E54" s="1832" t="s">
        <v>298</v>
      </c>
      <c r="F54" s="1832"/>
      <c r="G54" s="1832"/>
      <c r="H54" s="1833"/>
      <c r="I54" s="818">
        <v>30</v>
      </c>
      <c r="J54" s="297"/>
      <c r="K54" s="819"/>
      <c r="L54" s="1191"/>
      <c r="M54" s="1192"/>
      <c r="N54" s="1192"/>
      <c r="O54" s="1193"/>
      <c r="P54" s="1194"/>
      <c r="Q54" s="1192"/>
      <c r="R54" s="1192"/>
      <c r="S54" s="1195"/>
      <c r="T54" s="1194"/>
      <c r="U54" s="1192"/>
      <c r="V54" s="1192"/>
      <c r="W54" s="1195"/>
      <c r="X54" s="1194"/>
      <c r="Y54" s="1192"/>
      <c r="Z54" s="1192"/>
      <c r="AA54" s="1195"/>
      <c r="AB54" s="297"/>
      <c r="AC54" s="821"/>
      <c r="AD54" s="821"/>
      <c r="AE54" s="822"/>
    </row>
    <row r="55" spans="1:31" ht="10.5" customHeight="1">
      <c r="B55" s="1787"/>
      <c r="C55" s="1830"/>
      <c r="D55" s="1822"/>
      <c r="E55" s="1832" t="s">
        <v>299</v>
      </c>
      <c r="F55" s="1832"/>
      <c r="G55" s="1832"/>
      <c r="H55" s="1833"/>
      <c r="I55" s="818">
        <v>30</v>
      </c>
      <c r="J55" s="297"/>
      <c r="K55" s="819"/>
      <c r="L55" s="1191"/>
      <c r="M55" s="1192"/>
      <c r="N55" s="1192"/>
      <c r="O55" s="1193"/>
      <c r="P55" s="1194"/>
      <c r="Q55" s="1192"/>
      <c r="R55" s="1192"/>
      <c r="S55" s="1195"/>
      <c r="T55" s="1194"/>
      <c r="U55" s="1192"/>
      <c r="V55" s="1192"/>
      <c r="W55" s="1195"/>
      <c r="X55" s="1194"/>
      <c r="Y55" s="1192"/>
      <c r="Z55" s="1192"/>
      <c r="AA55" s="1195"/>
      <c r="AB55" s="297"/>
      <c r="AC55" s="821"/>
      <c r="AD55" s="821"/>
      <c r="AE55" s="822"/>
    </row>
    <row r="56" spans="1:31" ht="10.5" customHeight="1">
      <c r="B56" s="1787"/>
      <c r="C56" s="1830"/>
      <c r="D56" s="1822"/>
      <c r="E56" s="1818" t="s">
        <v>381</v>
      </c>
      <c r="F56" s="1824"/>
      <c r="G56" s="1824"/>
      <c r="H56" s="1825"/>
      <c r="I56" s="1101">
        <v>70</v>
      </c>
      <c r="J56" s="318"/>
      <c r="K56" s="831"/>
      <c r="L56" s="1196"/>
      <c r="M56" s="1197"/>
      <c r="N56" s="1197"/>
      <c r="O56" s="1198"/>
      <c r="P56" s="1199"/>
      <c r="Q56" s="1197"/>
      <c r="R56" s="1197"/>
      <c r="S56" s="1200"/>
      <c r="T56" s="1199"/>
      <c r="U56" s="1197"/>
      <c r="V56" s="1197"/>
      <c r="W56" s="1200"/>
      <c r="X56" s="1199"/>
      <c r="Y56" s="1197"/>
      <c r="Z56" s="1197"/>
      <c r="AA56" s="1200"/>
      <c r="AB56" s="318"/>
      <c r="AC56" s="833"/>
      <c r="AD56" s="833"/>
      <c r="AE56" s="834"/>
    </row>
    <row r="57" spans="1:31" ht="10.5" customHeight="1">
      <c r="B57" s="1787"/>
      <c r="C57" s="1830"/>
      <c r="D57" s="1823"/>
      <c r="E57" s="1818" t="s">
        <v>382</v>
      </c>
      <c r="F57" s="1824"/>
      <c r="G57" s="1824"/>
      <c r="H57" s="1825"/>
      <c r="I57" s="1101">
        <v>50</v>
      </c>
      <c r="J57" s="318"/>
      <c r="K57" s="831"/>
      <c r="L57" s="1196"/>
      <c r="M57" s="1197"/>
      <c r="N57" s="1197"/>
      <c r="O57" s="1198"/>
      <c r="P57" s="1199"/>
      <c r="Q57" s="1197"/>
      <c r="R57" s="1197"/>
      <c r="S57" s="1200"/>
      <c r="T57" s="1199"/>
      <c r="U57" s="1197"/>
      <c r="V57" s="1197"/>
      <c r="W57" s="1200"/>
      <c r="X57" s="1199"/>
      <c r="Y57" s="1197"/>
      <c r="Z57" s="1197"/>
      <c r="AA57" s="1200"/>
      <c r="AB57" s="318"/>
      <c r="AC57" s="833"/>
      <c r="AD57" s="833"/>
      <c r="AE57" s="834"/>
    </row>
    <row r="58" spans="1:31" ht="10.5" hidden="1" customHeight="1">
      <c r="B58" s="1787"/>
      <c r="C58" s="1831"/>
      <c r="D58" s="1826"/>
      <c r="E58" s="1827"/>
      <c r="F58" s="1827"/>
      <c r="G58" s="1827"/>
      <c r="H58" s="1828"/>
      <c r="I58" s="830"/>
      <c r="J58" s="318"/>
      <c r="K58" s="831"/>
      <c r="L58" s="1196"/>
      <c r="M58" s="1197"/>
      <c r="N58" s="1197"/>
      <c r="O58" s="1198"/>
      <c r="P58" s="1199"/>
      <c r="Q58" s="1197"/>
      <c r="R58" s="1197"/>
      <c r="S58" s="1200"/>
      <c r="T58" s="1199"/>
      <c r="U58" s="1197"/>
      <c r="V58" s="1197"/>
      <c r="W58" s="1200"/>
      <c r="X58" s="1199"/>
      <c r="Y58" s="1197"/>
      <c r="Z58" s="1197"/>
      <c r="AA58" s="1200"/>
      <c r="AB58" s="318"/>
      <c r="AC58" s="833"/>
      <c r="AD58" s="833"/>
      <c r="AE58" s="834"/>
    </row>
    <row r="59" spans="1:31" ht="10.5" customHeight="1">
      <c r="A59" s="801">
        <v>2</v>
      </c>
      <c r="B59" s="1788"/>
      <c r="C59" s="1927" t="s">
        <v>279</v>
      </c>
      <c r="D59" s="1928"/>
      <c r="E59" s="1928"/>
      <c r="F59" s="1928"/>
      <c r="G59" s="1928"/>
      <c r="H59" s="1929"/>
      <c r="I59" s="853"/>
      <c r="J59" s="841">
        <f>SUM(J52:J58)</f>
        <v>0</v>
      </c>
      <c r="K59" s="842">
        <f t="shared" ref="K59:AE59" si="6">SUM(K52:K58)</f>
        <v>0</v>
      </c>
      <c r="L59" s="1201">
        <f t="shared" si="6"/>
        <v>0</v>
      </c>
      <c r="M59" s="1202">
        <f t="shared" si="6"/>
        <v>0</v>
      </c>
      <c r="N59" s="1202">
        <f t="shared" si="6"/>
        <v>0</v>
      </c>
      <c r="O59" s="1203">
        <f t="shared" si="6"/>
        <v>0</v>
      </c>
      <c r="P59" s="1204">
        <f t="shared" si="6"/>
        <v>0</v>
      </c>
      <c r="Q59" s="1202">
        <f t="shared" si="6"/>
        <v>0</v>
      </c>
      <c r="R59" s="1202">
        <f t="shared" si="6"/>
        <v>0</v>
      </c>
      <c r="S59" s="1205">
        <f t="shared" si="6"/>
        <v>0</v>
      </c>
      <c r="T59" s="1204">
        <f t="shared" si="6"/>
        <v>0</v>
      </c>
      <c r="U59" s="1202">
        <f t="shared" si="6"/>
        <v>0</v>
      </c>
      <c r="V59" s="1202">
        <f t="shared" si="6"/>
        <v>0</v>
      </c>
      <c r="W59" s="1205">
        <f t="shared" si="6"/>
        <v>0</v>
      </c>
      <c r="X59" s="1204">
        <f t="shared" si="6"/>
        <v>0</v>
      </c>
      <c r="Y59" s="1202">
        <f t="shared" si="6"/>
        <v>0</v>
      </c>
      <c r="Z59" s="1202">
        <f t="shared" si="6"/>
        <v>0</v>
      </c>
      <c r="AA59" s="1205">
        <f t="shared" si="6"/>
        <v>0</v>
      </c>
      <c r="AB59" s="841">
        <f t="shared" si="6"/>
        <v>0</v>
      </c>
      <c r="AC59" s="844">
        <f t="shared" si="6"/>
        <v>0</v>
      </c>
      <c r="AD59" s="844">
        <f t="shared" si="6"/>
        <v>0</v>
      </c>
      <c r="AE59" s="845">
        <f t="shared" si="6"/>
        <v>0</v>
      </c>
    </row>
    <row r="60" spans="1:31" ht="14.45" hidden="1" customHeight="1">
      <c r="A60" s="801">
        <v>2</v>
      </c>
      <c r="B60" s="854"/>
      <c r="C60" s="1908" t="s">
        <v>301</v>
      </c>
      <c r="D60" s="1908"/>
      <c r="E60" s="1909" t="s">
        <v>302</v>
      </c>
      <c r="F60" s="1910"/>
      <c r="G60" s="1910"/>
      <c r="H60" s="1911"/>
      <c r="I60" s="855">
        <v>40</v>
      </c>
      <c r="J60" s="856"/>
      <c r="K60" s="857"/>
      <c r="L60" s="1211"/>
      <c r="M60" s="1212"/>
      <c r="N60" s="1212"/>
      <c r="O60" s="1213"/>
      <c r="P60" s="1214"/>
      <c r="Q60" s="1212"/>
      <c r="R60" s="1212"/>
      <c r="S60" s="1215"/>
      <c r="T60" s="1214"/>
      <c r="U60" s="1212"/>
      <c r="V60" s="1212"/>
      <c r="W60" s="1215"/>
      <c r="X60" s="1214"/>
      <c r="Y60" s="1212"/>
      <c r="Z60" s="1212"/>
      <c r="AA60" s="1215"/>
      <c r="AB60" s="856"/>
      <c r="AC60" s="859"/>
      <c r="AD60" s="859"/>
      <c r="AE60" s="860"/>
    </row>
    <row r="61" spans="1:31" ht="14.45" customHeight="1">
      <c r="A61" s="801">
        <v>2</v>
      </c>
      <c r="B61" s="770"/>
      <c r="C61" s="1882" t="s">
        <v>303</v>
      </c>
      <c r="D61" s="1883"/>
      <c r="E61" s="1883"/>
      <c r="F61" s="1884" t="s">
        <v>654</v>
      </c>
      <c r="G61" s="1883"/>
      <c r="H61" s="1885"/>
      <c r="I61" s="855">
        <v>70</v>
      </c>
      <c r="J61" s="856"/>
      <c r="K61" s="857"/>
      <c r="L61" s="1211"/>
      <c r="M61" s="1212"/>
      <c r="N61" s="1212"/>
      <c r="O61" s="1213"/>
      <c r="P61" s="1214"/>
      <c r="Q61" s="1212"/>
      <c r="R61" s="1212"/>
      <c r="S61" s="1215"/>
      <c r="T61" s="1214"/>
      <c r="U61" s="1212"/>
      <c r="V61" s="1212"/>
      <c r="W61" s="1215"/>
      <c r="X61" s="1214"/>
      <c r="Y61" s="1212"/>
      <c r="Z61" s="1212"/>
      <c r="AA61" s="1215"/>
      <c r="AB61" s="856"/>
      <c r="AC61" s="859"/>
      <c r="AD61" s="859"/>
      <c r="AE61" s="860"/>
    </row>
    <row r="62" spans="1:31" ht="14.45" customHeight="1">
      <c r="A62" s="801">
        <v>2</v>
      </c>
      <c r="B62" s="770"/>
      <c r="C62" s="1892" t="s">
        <v>304</v>
      </c>
      <c r="D62" s="1893"/>
      <c r="E62" s="1894"/>
      <c r="F62" s="1895" t="s">
        <v>654</v>
      </c>
      <c r="G62" s="1896"/>
      <c r="H62" s="1897"/>
      <c r="I62" s="861">
        <v>70</v>
      </c>
      <c r="J62" s="862"/>
      <c r="K62" s="863"/>
      <c r="L62" s="1216"/>
      <c r="M62" s="1217"/>
      <c r="N62" s="1217"/>
      <c r="O62" s="1218"/>
      <c r="P62" s="1219"/>
      <c r="Q62" s="1217"/>
      <c r="R62" s="1217"/>
      <c r="S62" s="1220"/>
      <c r="T62" s="1219"/>
      <c r="U62" s="1217"/>
      <c r="V62" s="1217"/>
      <c r="W62" s="1220"/>
      <c r="X62" s="1219"/>
      <c r="Y62" s="1217"/>
      <c r="Z62" s="1217"/>
      <c r="AA62" s="1220"/>
      <c r="AB62" s="862"/>
      <c r="AC62" s="865"/>
      <c r="AD62" s="865"/>
      <c r="AE62" s="866"/>
    </row>
    <row r="63" spans="1:31" ht="21" customHeight="1">
      <c r="B63" s="1874" t="s">
        <v>277</v>
      </c>
      <c r="C63" s="1876" t="s">
        <v>305</v>
      </c>
      <c r="D63" s="1877"/>
      <c r="E63" s="1886" t="s">
        <v>679</v>
      </c>
      <c r="F63" s="1887"/>
      <c r="G63" s="1887"/>
      <c r="H63" s="1888"/>
      <c r="I63" s="1102">
        <v>50</v>
      </c>
      <c r="J63" s="294"/>
      <c r="K63" s="814"/>
      <c r="L63" s="1186"/>
      <c r="M63" s="1187"/>
      <c r="N63" s="1187"/>
      <c r="O63" s="1188"/>
      <c r="P63" s="1189"/>
      <c r="Q63" s="1187"/>
      <c r="R63" s="1187"/>
      <c r="S63" s="1190"/>
      <c r="T63" s="1189"/>
      <c r="U63" s="1187"/>
      <c r="V63" s="1187"/>
      <c r="W63" s="1190"/>
      <c r="X63" s="1189"/>
      <c r="Y63" s="1187"/>
      <c r="Z63" s="1187"/>
      <c r="AA63" s="1190"/>
      <c r="AB63" s="294"/>
      <c r="AC63" s="816"/>
      <c r="AD63" s="816"/>
      <c r="AE63" s="817"/>
    </row>
    <row r="64" spans="1:31" ht="21" customHeight="1">
      <c r="B64" s="1874"/>
      <c r="C64" s="1841"/>
      <c r="D64" s="1878"/>
      <c r="E64" s="1889" t="s">
        <v>675</v>
      </c>
      <c r="F64" s="1890"/>
      <c r="G64" s="1890"/>
      <c r="H64" s="1891"/>
      <c r="I64" s="1103">
        <v>30</v>
      </c>
      <c r="J64" s="310"/>
      <c r="K64" s="849"/>
      <c r="L64" s="1206"/>
      <c r="M64" s="1207"/>
      <c r="N64" s="1207"/>
      <c r="O64" s="1208"/>
      <c r="P64" s="1209"/>
      <c r="Q64" s="1207"/>
      <c r="R64" s="1207"/>
      <c r="S64" s="1210"/>
      <c r="T64" s="1209"/>
      <c r="U64" s="1207"/>
      <c r="V64" s="1207"/>
      <c r="W64" s="1210"/>
      <c r="X64" s="1209"/>
      <c r="Y64" s="1207"/>
      <c r="Z64" s="1207"/>
      <c r="AA64" s="1210"/>
      <c r="AB64" s="310"/>
      <c r="AC64" s="851"/>
      <c r="AD64" s="851"/>
      <c r="AE64" s="852"/>
    </row>
    <row r="65" spans="1:31" ht="14.45" customHeight="1">
      <c r="A65" s="801">
        <v>2</v>
      </c>
      <c r="B65" s="1874"/>
      <c r="C65" s="1834" t="s">
        <v>279</v>
      </c>
      <c r="D65" s="1835"/>
      <c r="E65" s="1835"/>
      <c r="F65" s="1835"/>
      <c r="G65" s="1835"/>
      <c r="H65" s="1836"/>
      <c r="I65" s="1103"/>
      <c r="J65" s="867">
        <f>SUM(J63:J64)</f>
        <v>0</v>
      </c>
      <c r="K65" s="868">
        <f t="shared" ref="K65:AE65" si="7">SUM(K63:K64)</f>
        <v>0</v>
      </c>
      <c r="L65" s="1206">
        <f t="shared" si="7"/>
        <v>0</v>
      </c>
      <c r="M65" s="1207">
        <f t="shared" si="7"/>
        <v>0</v>
      </c>
      <c r="N65" s="1207">
        <f t="shared" si="7"/>
        <v>0</v>
      </c>
      <c r="O65" s="1208">
        <f t="shared" si="7"/>
        <v>0</v>
      </c>
      <c r="P65" s="1209">
        <f t="shared" si="7"/>
        <v>0</v>
      </c>
      <c r="Q65" s="1207">
        <f t="shared" si="7"/>
        <v>0</v>
      </c>
      <c r="R65" s="1207">
        <f t="shared" si="7"/>
        <v>0</v>
      </c>
      <c r="S65" s="1210">
        <f t="shared" si="7"/>
        <v>0</v>
      </c>
      <c r="T65" s="1209">
        <f t="shared" si="7"/>
        <v>0</v>
      </c>
      <c r="U65" s="1207">
        <f t="shared" si="7"/>
        <v>0</v>
      </c>
      <c r="V65" s="1207">
        <f t="shared" si="7"/>
        <v>0</v>
      </c>
      <c r="W65" s="1210">
        <f t="shared" si="7"/>
        <v>0</v>
      </c>
      <c r="X65" s="1209">
        <f t="shared" si="7"/>
        <v>0</v>
      </c>
      <c r="Y65" s="1207">
        <f t="shared" si="7"/>
        <v>0</v>
      </c>
      <c r="Z65" s="1207">
        <f t="shared" si="7"/>
        <v>0</v>
      </c>
      <c r="AA65" s="1210">
        <f t="shared" si="7"/>
        <v>0</v>
      </c>
      <c r="AB65" s="867">
        <f t="shared" si="7"/>
        <v>0</v>
      </c>
      <c r="AC65" s="870">
        <f t="shared" si="7"/>
        <v>0</v>
      </c>
      <c r="AD65" s="870">
        <f t="shared" si="7"/>
        <v>0</v>
      </c>
      <c r="AE65" s="871">
        <f t="shared" si="7"/>
        <v>0</v>
      </c>
    </row>
    <row r="66" spans="1:31" ht="14.45" hidden="1" customHeight="1">
      <c r="B66" s="1874"/>
      <c r="C66" s="1898" t="s">
        <v>306</v>
      </c>
      <c r="D66" s="1901" t="s">
        <v>272</v>
      </c>
      <c r="E66" s="1902"/>
      <c r="F66" s="1903" t="s">
        <v>307</v>
      </c>
      <c r="G66" s="1904"/>
      <c r="H66" s="1905"/>
      <c r="I66" s="1103">
        <v>50</v>
      </c>
      <c r="J66" s="310"/>
      <c r="K66" s="849"/>
      <c r="L66" s="1206"/>
      <c r="M66" s="1207"/>
      <c r="N66" s="1207"/>
      <c r="O66" s="1208"/>
      <c r="P66" s="1209"/>
      <c r="Q66" s="1207"/>
      <c r="R66" s="1207"/>
      <c r="S66" s="1210"/>
      <c r="T66" s="1209"/>
      <c r="U66" s="1207"/>
      <c r="V66" s="1207"/>
      <c r="W66" s="1210"/>
      <c r="X66" s="1209"/>
      <c r="Y66" s="1207"/>
      <c r="Z66" s="1207"/>
      <c r="AA66" s="1210"/>
      <c r="AB66" s="310"/>
      <c r="AC66" s="851"/>
      <c r="AD66" s="851"/>
      <c r="AE66" s="852"/>
    </row>
    <row r="67" spans="1:31" ht="14.45" hidden="1" customHeight="1">
      <c r="B67" s="1874"/>
      <c r="C67" s="1899"/>
      <c r="D67" s="1839" t="s">
        <v>383</v>
      </c>
      <c r="E67" s="1840"/>
      <c r="F67" s="1818" t="s">
        <v>384</v>
      </c>
      <c r="G67" s="1843"/>
      <c r="H67" s="1844"/>
      <c r="I67" s="1101">
        <v>30</v>
      </c>
      <c r="J67" s="297"/>
      <c r="K67" s="819"/>
      <c r="L67" s="1191"/>
      <c r="M67" s="1192"/>
      <c r="N67" s="1192"/>
      <c r="O67" s="1193"/>
      <c r="P67" s="1194"/>
      <c r="Q67" s="1192"/>
      <c r="R67" s="1192"/>
      <c r="S67" s="1195"/>
      <c r="T67" s="1194"/>
      <c r="U67" s="1192"/>
      <c r="V67" s="1192"/>
      <c r="W67" s="1195"/>
      <c r="X67" s="1194"/>
      <c r="Y67" s="1192"/>
      <c r="Z67" s="1192"/>
      <c r="AA67" s="1195"/>
      <c r="AB67" s="297"/>
      <c r="AC67" s="821"/>
      <c r="AD67" s="821"/>
      <c r="AE67" s="822"/>
    </row>
    <row r="68" spans="1:31" ht="14.45" hidden="1" customHeight="1">
      <c r="B68" s="1874"/>
      <c r="C68" s="1900"/>
      <c r="D68" s="1841"/>
      <c r="E68" s="1842"/>
      <c r="F68" s="1818" t="s">
        <v>385</v>
      </c>
      <c r="G68" s="1843"/>
      <c r="H68" s="1844"/>
      <c r="I68" s="1101">
        <v>50</v>
      </c>
      <c r="J68" s="297"/>
      <c r="K68" s="819"/>
      <c r="L68" s="1191"/>
      <c r="M68" s="1192"/>
      <c r="N68" s="1192"/>
      <c r="O68" s="1193"/>
      <c r="P68" s="1194"/>
      <c r="Q68" s="1192"/>
      <c r="R68" s="1192"/>
      <c r="S68" s="1195"/>
      <c r="T68" s="1194"/>
      <c r="U68" s="1192"/>
      <c r="V68" s="1192"/>
      <c r="W68" s="1195"/>
      <c r="X68" s="1194"/>
      <c r="Y68" s="1192"/>
      <c r="Z68" s="1192"/>
      <c r="AA68" s="1195"/>
      <c r="AB68" s="297"/>
      <c r="AC68" s="821"/>
      <c r="AD68" s="821"/>
      <c r="AE68" s="822"/>
    </row>
    <row r="69" spans="1:31" ht="14.45" hidden="1" customHeight="1">
      <c r="A69" s="801">
        <v>2</v>
      </c>
      <c r="B69" s="1874"/>
      <c r="C69" s="1834" t="s">
        <v>279</v>
      </c>
      <c r="D69" s="1835"/>
      <c r="E69" s="1835"/>
      <c r="F69" s="1835"/>
      <c r="G69" s="1835"/>
      <c r="H69" s="1836"/>
      <c r="I69" s="1101"/>
      <c r="J69" s="315">
        <f t="shared" ref="J69:AE69" si="8">SUM(J66:J68)</f>
        <v>0</v>
      </c>
      <c r="K69" s="826">
        <f t="shared" si="8"/>
        <v>0</v>
      </c>
      <c r="L69" s="1191">
        <f t="shared" si="8"/>
        <v>0</v>
      </c>
      <c r="M69" s="1192">
        <f t="shared" si="8"/>
        <v>0</v>
      </c>
      <c r="N69" s="1192">
        <f t="shared" si="8"/>
        <v>0</v>
      </c>
      <c r="O69" s="1193">
        <f t="shared" si="8"/>
        <v>0</v>
      </c>
      <c r="P69" s="1194">
        <f t="shared" si="8"/>
        <v>0</v>
      </c>
      <c r="Q69" s="1192">
        <f t="shared" si="8"/>
        <v>0</v>
      </c>
      <c r="R69" s="1192">
        <f t="shared" si="8"/>
        <v>0</v>
      </c>
      <c r="S69" s="1195">
        <f t="shared" si="8"/>
        <v>0</v>
      </c>
      <c r="T69" s="1194">
        <f t="shared" si="8"/>
        <v>0</v>
      </c>
      <c r="U69" s="1192">
        <f t="shared" si="8"/>
        <v>0</v>
      </c>
      <c r="V69" s="1192">
        <f t="shared" si="8"/>
        <v>0</v>
      </c>
      <c r="W69" s="1195">
        <f t="shared" si="8"/>
        <v>0</v>
      </c>
      <c r="X69" s="1194">
        <f t="shared" si="8"/>
        <v>0</v>
      </c>
      <c r="Y69" s="1192">
        <f t="shared" si="8"/>
        <v>0</v>
      </c>
      <c r="Z69" s="1192">
        <f t="shared" si="8"/>
        <v>0</v>
      </c>
      <c r="AA69" s="1195">
        <f t="shared" si="8"/>
        <v>0</v>
      </c>
      <c r="AB69" s="315">
        <f t="shared" si="8"/>
        <v>0</v>
      </c>
      <c r="AC69" s="828">
        <f t="shared" si="8"/>
        <v>0</v>
      </c>
      <c r="AD69" s="828">
        <f t="shared" si="8"/>
        <v>0</v>
      </c>
      <c r="AE69" s="829">
        <f t="shared" si="8"/>
        <v>0</v>
      </c>
    </row>
    <row r="70" spans="1:31" ht="17.25" hidden="1" customHeight="1">
      <c r="B70" s="1874"/>
      <c r="C70" s="1837" t="s">
        <v>308</v>
      </c>
      <c r="D70" s="1839" t="s">
        <v>383</v>
      </c>
      <c r="E70" s="1840"/>
      <c r="F70" s="1818" t="s">
        <v>386</v>
      </c>
      <c r="G70" s="1843"/>
      <c r="H70" s="1844"/>
      <c r="I70" s="1101">
        <v>30</v>
      </c>
      <c r="J70" s="297"/>
      <c r="K70" s="819"/>
      <c r="L70" s="1191"/>
      <c r="M70" s="1192"/>
      <c r="N70" s="1192"/>
      <c r="O70" s="1193"/>
      <c r="P70" s="1194"/>
      <c r="Q70" s="1192"/>
      <c r="R70" s="1192"/>
      <c r="S70" s="1195"/>
      <c r="T70" s="1194"/>
      <c r="U70" s="1192"/>
      <c r="V70" s="1192"/>
      <c r="W70" s="1195"/>
      <c r="X70" s="1194"/>
      <c r="Y70" s="1192"/>
      <c r="Z70" s="1192"/>
      <c r="AA70" s="1195"/>
      <c r="AB70" s="297"/>
      <c r="AC70" s="821"/>
      <c r="AD70" s="821"/>
      <c r="AE70" s="822"/>
    </row>
    <row r="71" spans="1:31" ht="17.25" hidden="1" customHeight="1">
      <c r="B71" s="1874"/>
      <c r="C71" s="1838"/>
      <c r="D71" s="1841"/>
      <c r="E71" s="1842"/>
      <c r="F71" s="1818" t="s">
        <v>387</v>
      </c>
      <c r="G71" s="1843"/>
      <c r="H71" s="1844"/>
      <c r="I71" s="1101">
        <v>50</v>
      </c>
      <c r="J71" s="297"/>
      <c r="K71" s="819"/>
      <c r="L71" s="1191"/>
      <c r="M71" s="1192"/>
      <c r="N71" s="1192"/>
      <c r="O71" s="1193"/>
      <c r="P71" s="1194"/>
      <c r="Q71" s="1192"/>
      <c r="R71" s="1192"/>
      <c r="S71" s="1195"/>
      <c r="T71" s="1194"/>
      <c r="U71" s="1192"/>
      <c r="V71" s="1192"/>
      <c r="W71" s="1195"/>
      <c r="X71" s="1194"/>
      <c r="Y71" s="1192"/>
      <c r="Z71" s="1192"/>
      <c r="AA71" s="1195"/>
      <c r="AB71" s="297"/>
      <c r="AC71" s="821"/>
      <c r="AD71" s="821"/>
      <c r="AE71" s="822"/>
    </row>
    <row r="72" spans="1:31" ht="14.45" hidden="1" customHeight="1">
      <c r="A72" s="801">
        <v>2</v>
      </c>
      <c r="B72" s="1874"/>
      <c r="C72" s="1834" t="s">
        <v>279</v>
      </c>
      <c r="D72" s="1835"/>
      <c r="E72" s="1835"/>
      <c r="F72" s="1835"/>
      <c r="G72" s="1835"/>
      <c r="H72" s="1836"/>
      <c r="I72" s="1101"/>
      <c r="J72" s="315">
        <f>SUM(J70:J71)</f>
        <v>0</v>
      </c>
      <c r="K72" s="826">
        <f t="shared" ref="K72:AE72" si="9">SUM(K70:K71)</f>
        <v>0</v>
      </c>
      <c r="L72" s="1191">
        <f t="shared" si="9"/>
        <v>0</v>
      </c>
      <c r="M72" s="1192">
        <f t="shared" si="9"/>
        <v>0</v>
      </c>
      <c r="N72" s="1192">
        <f t="shared" si="9"/>
        <v>0</v>
      </c>
      <c r="O72" s="1193">
        <f t="shared" si="9"/>
        <v>0</v>
      </c>
      <c r="P72" s="1194">
        <f t="shared" si="9"/>
        <v>0</v>
      </c>
      <c r="Q72" s="1192">
        <f t="shared" si="9"/>
        <v>0</v>
      </c>
      <c r="R72" s="1192">
        <f t="shared" si="9"/>
        <v>0</v>
      </c>
      <c r="S72" s="1195">
        <f t="shared" si="9"/>
        <v>0</v>
      </c>
      <c r="T72" s="1194">
        <f t="shared" si="9"/>
        <v>0</v>
      </c>
      <c r="U72" s="1192">
        <f t="shared" si="9"/>
        <v>0</v>
      </c>
      <c r="V72" s="1192">
        <f t="shared" si="9"/>
        <v>0</v>
      </c>
      <c r="W72" s="1195">
        <f t="shared" si="9"/>
        <v>0</v>
      </c>
      <c r="X72" s="1194">
        <f t="shared" si="9"/>
        <v>0</v>
      </c>
      <c r="Y72" s="1192">
        <f t="shared" si="9"/>
        <v>0</v>
      </c>
      <c r="Z72" s="1192">
        <f t="shared" si="9"/>
        <v>0</v>
      </c>
      <c r="AA72" s="1195">
        <f t="shared" si="9"/>
        <v>0</v>
      </c>
      <c r="AB72" s="315">
        <f t="shared" si="9"/>
        <v>0</v>
      </c>
      <c r="AC72" s="828">
        <f t="shared" si="9"/>
        <v>0</v>
      </c>
      <c r="AD72" s="828">
        <f t="shared" si="9"/>
        <v>0</v>
      </c>
      <c r="AE72" s="829">
        <f t="shared" si="9"/>
        <v>0</v>
      </c>
    </row>
    <row r="73" spans="1:31" ht="14.45" customHeight="1">
      <c r="B73" s="1874"/>
      <c r="C73" s="1879" t="s">
        <v>309</v>
      </c>
      <c r="D73" s="1845" t="s">
        <v>310</v>
      </c>
      <c r="E73" s="1846"/>
      <c r="F73" s="1846"/>
      <c r="G73" s="1846"/>
      <c r="H73" s="1847"/>
      <c r="I73" s="1101">
        <v>30</v>
      </c>
      <c r="J73" s="297"/>
      <c r="K73" s="819"/>
      <c r="L73" s="1191"/>
      <c r="M73" s="1192"/>
      <c r="N73" s="1192"/>
      <c r="O73" s="1193"/>
      <c r="P73" s="1194"/>
      <c r="Q73" s="1192"/>
      <c r="R73" s="1192"/>
      <c r="S73" s="1195"/>
      <c r="T73" s="1194"/>
      <c r="U73" s="1192"/>
      <c r="V73" s="1192"/>
      <c r="W73" s="1195"/>
      <c r="X73" s="1194"/>
      <c r="Y73" s="1192"/>
      <c r="Z73" s="1192"/>
      <c r="AA73" s="1195"/>
      <c r="AB73" s="297"/>
      <c r="AC73" s="821"/>
      <c r="AD73" s="821"/>
      <c r="AE73" s="822"/>
    </row>
    <row r="74" spans="1:31" ht="14.45" customHeight="1">
      <c r="B74" s="1874"/>
      <c r="C74" s="1880"/>
      <c r="D74" s="1845" t="s">
        <v>311</v>
      </c>
      <c r="E74" s="1846"/>
      <c r="F74" s="1846"/>
      <c r="G74" s="1846"/>
      <c r="H74" s="1847"/>
      <c r="I74" s="1101">
        <v>50</v>
      </c>
      <c r="J74" s="297"/>
      <c r="K74" s="819"/>
      <c r="L74" s="1191"/>
      <c r="M74" s="1192"/>
      <c r="N74" s="1192"/>
      <c r="O74" s="1193"/>
      <c r="P74" s="1194"/>
      <c r="Q74" s="1192"/>
      <c r="R74" s="1192"/>
      <c r="S74" s="1195"/>
      <c r="T74" s="1194"/>
      <c r="U74" s="1192"/>
      <c r="V74" s="1192"/>
      <c r="W74" s="1195"/>
      <c r="X74" s="1194"/>
      <c r="Y74" s="1192"/>
      <c r="Z74" s="1192"/>
      <c r="AA74" s="1195"/>
      <c r="AB74" s="297"/>
      <c r="AC74" s="821"/>
      <c r="AD74" s="821"/>
      <c r="AE74" s="822"/>
    </row>
    <row r="75" spans="1:31" ht="14.45" customHeight="1">
      <c r="B75" s="1874"/>
      <c r="C75" s="1880"/>
      <c r="D75" s="1845" t="s">
        <v>312</v>
      </c>
      <c r="E75" s="1846"/>
      <c r="F75" s="1846"/>
      <c r="G75" s="1846"/>
      <c r="H75" s="1847"/>
      <c r="I75" s="1101">
        <v>50</v>
      </c>
      <c r="J75" s="297"/>
      <c r="K75" s="819"/>
      <c r="L75" s="1191"/>
      <c r="M75" s="1192"/>
      <c r="N75" s="1192"/>
      <c r="O75" s="1193"/>
      <c r="P75" s="1194"/>
      <c r="Q75" s="1192"/>
      <c r="R75" s="1192"/>
      <c r="S75" s="1195"/>
      <c r="T75" s="1194"/>
      <c r="U75" s="1192"/>
      <c r="V75" s="1192"/>
      <c r="W75" s="1195"/>
      <c r="X75" s="1194"/>
      <c r="Y75" s="1192"/>
      <c r="Z75" s="1192"/>
      <c r="AA75" s="1195"/>
      <c r="AB75" s="297"/>
      <c r="AC75" s="821"/>
      <c r="AD75" s="821"/>
      <c r="AE75" s="822"/>
    </row>
    <row r="76" spans="1:31" ht="14.45" customHeight="1">
      <c r="B76" s="1874"/>
      <c r="C76" s="1880"/>
      <c r="D76" s="1848" t="s">
        <v>650</v>
      </c>
      <c r="E76" s="1849"/>
      <c r="F76" s="1849"/>
      <c r="G76" s="1849"/>
      <c r="H76" s="1850"/>
      <c r="I76" s="1104">
        <v>50</v>
      </c>
      <c r="J76" s="297"/>
      <c r="K76" s="819"/>
      <c r="L76" s="1191"/>
      <c r="M76" s="1192"/>
      <c r="N76" s="1192"/>
      <c r="O76" s="1193"/>
      <c r="P76" s="1194"/>
      <c r="Q76" s="1192"/>
      <c r="R76" s="1192"/>
      <c r="S76" s="1195"/>
      <c r="T76" s="1194"/>
      <c r="U76" s="1192"/>
      <c r="V76" s="1192"/>
      <c r="W76" s="1195"/>
      <c r="X76" s="1194"/>
      <c r="Y76" s="1192"/>
      <c r="Z76" s="1192"/>
      <c r="AA76" s="1195"/>
      <c r="AB76" s="297"/>
      <c r="AC76" s="821"/>
      <c r="AD76" s="821"/>
      <c r="AE76" s="822"/>
    </row>
    <row r="77" spans="1:31" ht="14.45" customHeight="1">
      <c r="B77" s="1874"/>
      <c r="C77" s="1880"/>
      <c r="D77" s="1848" t="s">
        <v>651</v>
      </c>
      <c r="E77" s="1849"/>
      <c r="F77" s="1849"/>
      <c r="G77" s="1849"/>
      <c r="H77" s="1850"/>
      <c r="I77" s="1104">
        <v>30</v>
      </c>
      <c r="J77" s="297"/>
      <c r="K77" s="819"/>
      <c r="L77" s="1191"/>
      <c r="M77" s="1192"/>
      <c r="N77" s="1192"/>
      <c r="O77" s="1193"/>
      <c r="P77" s="1194"/>
      <c r="Q77" s="1192"/>
      <c r="R77" s="1192"/>
      <c r="S77" s="1195"/>
      <c r="T77" s="1194"/>
      <c r="U77" s="1192"/>
      <c r="V77" s="1192"/>
      <c r="W77" s="1195"/>
      <c r="X77" s="1194"/>
      <c r="Y77" s="1192"/>
      <c r="Z77" s="1192"/>
      <c r="AA77" s="1195"/>
      <c r="AB77" s="297"/>
      <c r="AC77" s="821"/>
      <c r="AD77" s="821"/>
      <c r="AE77" s="822"/>
    </row>
    <row r="78" spans="1:31" ht="14.45" customHeight="1">
      <c r="B78" s="1874"/>
      <c r="C78" s="1880"/>
      <c r="D78" s="1851" t="s">
        <v>388</v>
      </c>
      <c r="E78" s="1852"/>
      <c r="F78" s="1852"/>
      <c r="G78" s="1852"/>
      <c r="H78" s="1853"/>
      <c r="I78" s="1101">
        <v>50</v>
      </c>
      <c r="J78" s="297"/>
      <c r="K78" s="819"/>
      <c r="L78" s="1191"/>
      <c r="M78" s="1192"/>
      <c r="N78" s="1192"/>
      <c r="O78" s="1193"/>
      <c r="P78" s="1194"/>
      <c r="Q78" s="1192"/>
      <c r="R78" s="1192"/>
      <c r="S78" s="1195"/>
      <c r="T78" s="1194"/>
      <c r="U78" s="1192"/>
      <c r="V78" s="1192"/>
      <c r="W78" s="1195"/>
      <c r="X78" s="1194"/>
      <c r="Y78" s="1192"/>
      <c r="Z78" s="1192"/>
      <c r="AA78" s="1195"/>
      <c r="AB78" s="297"/>
      <c r="AC78" s="821"/>
      <c r="AD78" s="821"/>
      <c r="AE78" s="822"/>
    </row>
    <row r="79" spans="1:31" ht="14.45" customHeight="1">
      <c r="B79" s="1874"/>
      <c r="C79" s="1881"/>
      <c r="D79" s="1851" t="s">
        <v>677</v>
      </c>
      <c r="E79" s="1852"/>
      <c r="F79" s="1852"/>
      <c r="G79" s="1852"/>
      <c r="H79" s="1853"/>
      <c r="I79" s="1179" t="s">
        <v>676</v>
      </c>
      <c r="J79" s="318"/>
      <c r="K79" s="831"/>
      <c r="L79" s="1196"/>
      <c r="M79" s="1197"/>
      <c r="N79" s="1197"/>
      <c r="O79" s="1198"/>
      <c r="P79" s="1199"/>
      <c r="Q79" s="1197"/>
      <c r="R79" s="1197"/>
      <c r="S79" s="1200"/>
      <c r="T79" s="1199"/>
      <c r="U79" s="1197"/>
      <c r="V79" s="1197"/>
      <c r="W79" s="1200"/>
      <c r="X79" s="1199"/>
      <c r="Y79" s="1197"/>
      <c r="Z79" s="1197"/>
      <c r="AA79" s="1200"/>
      <c r="AB79" s="318"/>
      <c r="AC79" s="833"/>
      <c r="AD79" s="833"/>
      <c r="AE79" s="834"/>
    </row>
    <row r="80" spans="1:31" ht="21" customHeight="1">
      <c r="A80" s="801">
        <v>2</v>
      </c>
      <c r="B80" s="1874"/>
      <c r="C80" s="1834" t="s">
        <v>279</v>
      </c>
      <c r="D80" s="1835"/>
      <c r="E80" s="1835"/>
      <c r="F80" s="1835"/>
      <c r="G80" s="1835"/>
      <c r="H80" s="1836"/>
      <c r="I80" s="1105"/>
      <c r="J80" s="835">
        <f>SUM(J73:J79)</f>
        <v>0</v>
      </c>
      <c r="K80" s="836">
        <f t="shared" ref="K80:AE80" si="10">SUM(K73:K79)</f>
        <v>0</v>
      </c>
      <c r="L80" s="1196">
        <f t="shared" si="10"/>
        <v>0</v>
      </c>
      <c r="M80" s="1197">
        <f t="shared" si="10"/>
        <v>0</v>
      </c>
      <c r="N80" s="1197">
        <f t="shared" si="10"/>
        <v>0</v>
      </c>
      <c r="O80" s="1198">
        <f t="shared" si="10"/>
        <v>0</v>
      </c>
      <c r="P80" s="1199">
        <f t="shared" si="10"/>
        <v>0</v>
      </c>
      <c r="Q80" s="1197">
        <f t="shared" si="10"/>
        <v>0</v>
      </c>
      <c r="R80" s="1197">
        <f t="shared" si="10"/>
        <v>0</v>
      </c>
      <c r="S80" s="1200">
        <f t="shared" si="10"/>
        <v>0</v>
      </c>
      <c r="T80" s="1199">
        <f t="shared" si="10"/>
        <v>0</v>
      </c>
      <c r="U80" s="1197">
        <f t="shared" si="10"/>
        <v>0</v>
      </c>
      <c r="V80" s="1197">
        <f t="shared" si="10"/>
        <v>0</v>
      </c>
      <c r="W80" s="1200">
        <f t="shared" si="10"/>
        <v>0</v>
      </c>
      <c r="X80" s="1199">
        <f t="shared" si="10"/>
        <v>0</v>
      </c>
      <c r="Y80" s="1197">
        <f t="shared" si="10"/>
        <v>0</v>
      </c>
      <c r="Z80" s="1197">
        <f t="shared" si="10"/>
        <v>0</v>
      </c>
      <c r="AA80" s="1200">
        <f t="shared" si="10"/>
        <v>0</v>
      </c>
      <c r="AB80" s="835">
        <f t="shared" si="10"/>
        <v>0</v>
      </c>
      <c r="AC80" s="838">
        <f t="shared" si="10"/>
        <v>0</v>
      </c>
      <c r="AD80" s="838">
        <f t="shared" si="10"/>
        <v>0</v>
      </c>
      <c r="AE80" s="839">
        <f t="shared" si="10"/>
        <v>0</v>
      </c>
    </row>
    <row r="81" spans="1:31" ht="14.45" customHeight="1">
      <c r="A81" s="801">
        <v>1</v>
      </c>
      <c r="B81" s="1875"/>
      <c r="C81" s="1854" t="s">
        <v>55</v>
      </c>
      <c r="D81" s="1854"/>
      <c r="E81" s="1854"/>
      <c r="F81" s="1854"/>
      <c r="G81" s="1854"/>
      <c r="H81" s="1855"/>
      <c r="I81" s="1106"/>
      <c r="J81" s="841">
        <f t="shared" ref="J81:AE81" si="11">SUMIF($A$24:$A$80,2,J24:J80)</f>
        <v>0</v>
      </c>
      <c r="K81" s="842">
        <f t="shared" si="11"/>
        <v>0</v>
      </c>
      <c r="L81" s="1201">
        <f t="shared" si="11"/>
        <v>0</v>
      </c>
      <c r="M81" s="1202">
        <f t="shared" si="11"/>
        <v>0</v>
      </c>
      <c r="N81" s="1202">
        <f t="shared" si="11"/>
        <v>0</v>
      </c>
      <c r="O81" s="1203">
        <f t="shared" si="11"/>
        <v>0</v>
      </c>
      <c r="P81" s="1204">
        <f t="shared" si="11"/>
        <v>0</v>
      </c>
      <c r="Q81" s="1202">
        <f t="shared" si="11"/>
        <v>0</v>
      </c>
      <c r="R81" s="1202">
        <f t="shared" si="11"/>
        <v>0</v>
      </c>
      <c r="S81" s="1205">
        <f t="shared" si="11"/>
        <v>0</v>
      </c>
      <c r="T81" s="1204">
        <f t="shared" si="11"/>
        <v>0</v>
      </c>
      <c r="U81" s="1202">
        <f t="shared" si="11"/>
        <v>0</v>
      </c>
      <c r="V81" s="1202">
        <f t="shared" si="11"/>
        <v>0</v>
      </c>
      <c r="W81" s="1205">
        <f t="shared" si="11"/>
        <v>0</v>
      </c>
      <c r="X81" s="1204">
        <f t="shared" si="11"/>
        <v>0</v>
      </c>
      <c r="Y81" s="1202">
        <f t="shared" si="11"/>
        <v>0</v>
      </c>
      <c r="Z81" s="1202">
        <f t="shared" si="11"/>
        <v>0</v>
      </c>
      <c r="AA81" s="1205">
        <f t="shared" si="11"/>
        <v>0</v>
      </c>
      <c r="AB81" s="841">
        <f t="shared" si="11"/>
        <v>0</v>
      </c>
      <c r="AC81" s="844">
        <f t="shared" si="11"/>
        <v>0</v>
      </c>
      <c r="AD81" s="844">
        <f t="shared" si="11"/>
        <v>0</v>
      </c>
      <c r="AE81" s="845">
        <f t="shared" si="11"/>
        <v>0</v>
      </c>
    </row>
    <row r="82" spans="1:31" ht="21" customHeight="1">
      <c r="B82" s="1856" t="s">
        <v>313</v>
      </c>
      <c r="C82" s="1859" t="s">
        <v>314</v>
      </c>
      <c r="D82" s="1860"/>
      <c r="E82" s="1865" t="s">
        <v>315</v>
      </c>
      <c r="F82" s="1866"/>
      <c r="G82" s="1866"/>
      <c r="H82" s="1867"/>
      <c r="I82" s="1102">
        <v>45</v>
      </c>
      <c r="J82" s="294"/>
      <c r="K82" s="814"/>
      <c r="L82" s="1186"/>
      <c r="M82" s="1187"/>
      <c r="N82" s="1187"/>
      <c r="O82" s="1188"/>
      <c r="P82" s="1189"/>
      <c r="Q82" s="1187"/>
      <c r="R82" s="1187"/>
      <c r="S82" s="1190"/>
      <c r="T82" s="1189"/>
      <c r="U82" s="1187"/>
      <c r="V82" s="1187"/>
      <c r="W82" s="1190"/>
      <c r="X82" s="1189"/>
      <c r="Y82" s="1187"/>
      <c r="Z82" s="1187"/>
      <c r="AA82" s="1190"/>
      <c r="AB82" s="294"/>
      <c r="AC82" s="816"/>
      <c r="AD82" s="816"/>
      <c r="AE82" s="817"/>
    </row>
    <row r="83" spans="1:31" ht="21" hidden="1" customHeight="1">
      <c r="B83" s="1857"/>
      <c r="C83" s="1861"/>
      <c r="D83" s="1862"/>
      <c r="E83" s="1868"/>
      <c r="F83" s="1869"/>
      <c r="G83" s="1869"/>
      <c r="H83" s="1870"/>
      <c r="I83" s="1101"/>
      <c r="J83" s="297"/>
      <c r="K83" s="819"/>
      <c r="L83" s="1191"/>
      <c r="M83" s="1192"/>
      <c r="N83" s="1192"/>
      <c r="O83" s="1193"/>
      <c r="P83" s="1194"/>
      <c r="Q83" s="1192"/>
      <c r="R83" s="1192"/>
      <c r="S83" s="1195"/>
      <c r="T83" s="1194"/>
      <c r="U83" s="1192"/>
      <c r="V83" s="1192"/>
      <c r="W83" s="1195"/>
      <c r="X83" s="1194"/>
      <c r="Y83" s="1192"/>
      <c r="Z83" s="1192"/>
      <c r="AA83" s="1195"/>
      <c r="AB83" s="297"/>
      <c r="AC83" s="821"/>
      <c r="AD83" s="821"/>
      <c r="AE83" s="822"/>
    </row>
    <row r="84" spans="1:31" ht="21" customHeight="1">
      <c r="B84" s="1857"/>
      <c r="C84" s="1863"/>
      <c r="D84" s="1864"/>
      <c r="E84" s="1868" t="s">
        <v>316</v>
      </c>
      <c r="F84" s="1869"/>
      <c r="G84" s="1869"/>
      <c r="H84" s="1870"/>
      <c r="I84" s="1101">
        <v>22.5</v>
      </c>
      <c r="J84" s="297"/>
      <c r="K84" s="819"/>
      <c r="L84" s="1191"/>
      <c r="M84" s="1192"/>
      <c r="N84" s="1192"/>
      <c r="O84" s="1193"/>
      <c r="P84" s="1194"/>
      <c r="Q84" s="1192"/>
      <c r="R84" s="1192"/>
      <c r="S84" s="1195"/>
      <c r="T84" s="1194"/>
      <c r="U84" s="1192"/>
      <c r="V84" s="1192"/>
      <c r="W84" s="1195"/>
      <c r="X84" s="1194"/>
      <c r="Y84" s="1192"/>
      <c r="Z84" s="1192"/>
      <c r="AA84" s="1195"/>
      <c r="AB84" s="297"/>
      <c r="AC84" s="821"/>
      <c r="AD84" s="821"/>
      <c r="AE84" s="822"/>
    </row>
    <row r="85" spans="1:31" ht="14.45" customHeight="1">
      <c r="A85" s="801">
        <v>1</v>
      </c>
      <c r="B85" s="1858"/>
      <c r="C85" s="1871" t="s">
        <v>55</v>
      </c>
      <c r="D85" s="1872"/>
      <c r="E85" s="1872"/>
      <c r="F85" s="1872"/>
      <c r="G85" s="1872"/>
      <c r="H85" s="1873"/>
      <c r="I85" s="1106"/>
      <c r="J85" s="841">
        <f>SUM(J82:J84)</f>
        <v>0</v>
      </c>
      <c r="K85" s="842">
        <f t="shared" ref="K85:AE85" si="12">SUM(K82:K84)</f>
        <v>0</v>
      </c>
      <c r="L85" s="1201">
        <f t="shared" si="12"/>
        <v>0</v>
      </c>
      <c r="M85" s="1202">
        <f t="shared" si="12"/>
        <v>0</v>
      </c>
      <c r="N85" s="1202">
        <f t="shared" si="12"/>
        <v>0</v>
      </c>
      <c r="O85" s="1203">
        <f t="shared" si="12"/>
        <v>0</v>
      </c>
      <c r="P85" s="1204">
        <f t="shared" si="12"/>
        <v>0</v>
      </c>
      <c r="Q85" s="1202">
        <f t="shared" si="12"/>
        <v>0</v>
      </c>
      <c r="R85" s="1202">
        <f t="shared" si="12"/>
        <v>0</v>
      </c>
      <c r="S85" s="1205">
        <f t="shared" si="12"/>
        <v>0</v>
      </c>
      <c r="T85" s="1204">
        <f t="shared" si="12"/>
        <v>0</v>
      </c>
      <c r="U85" s="1202">
        <f t="shared" si="12"/>
        <v>0</v>
      </c>
      <c r="V85" s="1202">
        <f t="shared" si="12"/>
        <v>0</v>
      </c>
      <c r="W85" s="1205">
        <f t="shared" si="12"/>
        <v>0</v>
      </c>
      <c r="X85" s="1204">
        <f t="shared" si="12"/>
        <v>0</v>
      </c>
      <c r="Y85" s="1202">
        <f t="shared" si="12"/>
        <v>0</v>
      </c>
      <c r="Z85" s="1202">
        <f t="shared" si="12"/>
        <v>0</v>
      </c>
      <c r="AA85" s="1205">
        <f t="shared" si="12"/>
        <v>0</v>
      </c>
      <c r="AB85" s="841">
        <f t="shared" si="12"/>
        <v>0</v>
      </c>
      <c r="AC85" s="844">
        <f t="shared" si="12"/>
        <v>0</v>
      </c>
      <c r="AD85" s="844">
        <f t="shared" si="12"/>
        <v>0</v>
      </c>
      <c r="AE85" s="845">
        <f t="shared" si="12"/>
        <v>0</v>
      </c>
    </row>
    <row r="86" spans="1:31" ht="14.45" customHeight="1">
      <c r="B86" s="1801" t="s">
        <v>317</v>
      </c>
      <c r="C86" s="1802"/>
      <c r="D86" s="1809"/>
      <c r="E86" s="1810"/>
      <c r="F86" s="1810"/>
      <c r="G86" s="1810"/>
      <c r="H86" s="1811"/>
      <c r="I86" s="1107"/>
      <c r="J86" s="294"/>
      <c r="K86" s="814"/>
      <c r="L86" s="1186"/>
      <c r="M86" s="1187"/>
      <c r="N86" s="1221"/>
      <c r="O86" s="1222"/>
      <c r="P86" s="1189"/>
      <c r="Q86" s="1187"/>
      <c r="R86" s="1221"/>
      <c r="S86" s="1222"/>
      <c r="T86" s="1189"/>
      <c r="U86" s="1187"/>
      <c r="V86" s="1221"/>
      <c r="W86" s="1222"/>
      <c r="X86" s="1189"/>
      <c r="Y86" s="1187"/>
      <c r="Z86" s="1221"/>
      <c r="AA86" s="1222"/>
      <c r="AB86" s="294"/>
      <c r="AC86" s="816"/>
      <c r="AD86" s="872"/>
      <c r="AE86" s="874"/>
    </row>
    <row r="87" spans="1:31" ht="14.45" customHeight="1">
      <c r="B87" s="1803"/>
      <c r="C87" s="1804"/>
      <c r="D87" s="1812"/>
      <c r="E87" s="1813"/>
      <c r="F87" s="1813"/>
      <c r="G87" s="1813"/>
      <c r="H87" s="1814"/>
      <c r="I87" s="1108"/>
      <c r="J87" s="297"/>
      <c r="K87" s="819"/>
      <c r="L87" s="1191"/>
      <c r="M87" s="1192"/>
      <c r="N87" s="1223"/>
      <c r="O87" s="1224"/>
      <c r="P87" s="1194"/>
      <c r="Q87" s="1192"/>
      <c r="R87" s="1223"/>
      <c r="S87" s="1224"/>
      <c r="T87" s="1194"/>
      <c r="U87" s="1192"/>
      <c r="V87" s="1223"/>
      <c r="W87" s="1224"/>
      <c r="X87" s="1194"/>
      <c r="Y87" s="1192"/>
      <c r="Z87" s="1223"/>
      <c r="AA87" s="1224"/>
      <c r="AB87" s="297"/>
      <c r="AC87" s="821"/>
      <c r="AD87" s="875"/>
      <c r="AE87" s="877"/>
    </row>
    <row r="88" spans="1:31" ht="14.45" customHeight="1">
      <c r="B88" s="1803"/>
      <c r="C88" s="1804"/>
      <c r="D88" s="1812"/>
      <c r="E88" s="1813"/>
      <c r="F88" s="1813"/>
      <c r="G88" s="1813"/>
      <c r="H88" s="1814"/>
      <c r="I88" s="1108"/>
      <c r="J88" s="297"/>
      <c r="K88" s="819"/>
      <c r="L88" s="1191"/>
      <c r="M88" s="1192"/>
      <c r="N88" s="1223"/>
      <c r="O88" s="1224"/>
      <c r="P88" s="1194"/>
      <c r="Q88" s="1192"/>
      <c r="R88" s="1223"/>
      <c r="S88" s="1224"/>
      <c r="T88" s="1194"/>
      <c r="U88" s="1192"/>
      <c r="V88" s="1223"/>
      <c r="W88" s="1224"/>
      <c r="X88" s="1194"/>
      <c r="Y88" s="1192"/>
      <c r="Z88" s="1223"/>
      <c r="AA88" s="1224"/>
      <c r="AB88" s="297"/>
      <c r="AC88" s="821"/>
      <c r="AD88" s="875"/>
      <c r="AE88" s="877"/>
    </row>
    <row r="89" spans="1:31" ht="14.45" customHeight="1">
      <c r="B89" s="1805"/>
      <c r="C89" s="1806"/>
      <c r="D89" s="1812"/>
      <c r="E89" s="1813"/>
      <c r="F89" s="1813"/>
      <c r="G89" s="1813"/>
      <c r="H89" s="1814"/>
      <c r="I89" s="1108"/>
      <c r="J89" s="297"/>
      <c r="K89" s="819"/>
      <c r="L89" s="1191"/>
      <c r="M89" s="1192"/>
      <c r="N89" s="1223"/>
      <c r="O89" s="1224"/>
      <c r="P89" s="1194"/>
      <c r="Q89" s="1192"/>
      <c r="R89" s="1223"/>
      <c r="S89" s="1224"/>
      <c r="T89" s="1194"/>
      <c r="U89" s="1192"/>
      <c r="V89" s="1223"/>
      <c r="W89" s="1224"/>
      <c r="X89" s="1194"/>
      <c r="Y89" s="1192"/>
      <c r="Z89" s="1223"/>
      <c r="AA89" s="1224"/>
      <c r="AB89" s="297"/>
      <c r="AC89" s="821"/>
      <c r="AD89" s="875"/>
      <c r="AE89" s="877"/>
    </row>
    <row r="90" spans="1:31" ht="14.45" customHeight="1">
      <c r="B90" s="1805"/>
      <c r="C90" s="1806"/>
      <c r="D90" s="1812"/>
      <c r="E90" s="1813"/>
      <c r="F90" s="1813"/>
      <c r="G90" s="1813"/>
      <c r="H90" s="1814"/>
      <c r="I90" s="1108"/>
      <c r="J90" s="297"/>
      <c r="K90" s="819"/>
      <c r="L90" s="1191"/>
      <c r="M90" s="1192"/>
      <c r="N90" s="1223"/>
      <c r="O90" s="1224"/>
      <c r="P90" s="1194"/>
      <c r="Q90" s="1192"/>
      <c r="R90" s="1223"/>
      <c r="S90" s="1224"/>
      <c r="T90" s="1194"/>
      <c r="U90" s="1192"/>
      <c r="V90" s="1223"/>
      <c r="W90" s="1224"/>
      <c r="X90" s="1194"/>
      <c r="Y90" s="1192"/>
      <c r="Z90" s="1223"/>
      <c r="AA90" s="1224"/>
      <c r="AB90" s="297"/>
      <c r="AC90" s="821"/>
      <c r="AD90" s="875"/>
      <c r="AE90" s="877"/>
    </row>
    <row r="91" spans="1:31" s="846" customFormat="1" ht="14.45" customHeight="1">
      <c r="A91" s="846">
        <v>1</v>
      </c>
      <c r="B91" s="1807"/>
      <c r="C91" s="1808"/>
      <c r="D91" s="1815" t="s">
        <v>55</v>
      </c>
      <c r="E91" s="1816"/>
      <c r="F91" s="1816"/>
      <c r="G91" s="1816"/>
      <c r="H91" s="1817"/>
      <c r="I91" s="1106"/>
      <c r="J91" s="878"/>
      <c r="K91" s="879"/>
      <c r="L91" s="1201"/>
      <c r="M91" s="1202"/>
      <c r="N91" s="1202"/>
      <c r="O91" s="1203"/>
      <c r="P91" s="1204"/>
      <c r="Q91" s="1202"/>
      <c r="R91" s="1202"/>
      <c r="S91" s="1205"/>
      <c r="T91" s="1204"/>
      <c r="U91" s="1202"/>
      <c r="V91" s="1202"/>
      <c r="W91" s="1205"/>
      <c r="X91" s="1204"/>
      <c r="Y91" s="1202"/>
      <c r="Z91" s="1202"/>
      <c r="AA91" s="1205"/>
      <c r="AB91" s="878"/>
      <c r="AC91" s="881"/>
      <c r="AD91" s="881"/>
      <c r="AE91" s="882"/>
    </row>
    <row r="92" spans="1:31" ht="14.45" customHeight="1">
      <c r="B92" s="1798" t="s">
        <v>318</v>
      </c>
      <c r="C92" s="1799"/>
      <c r="D92" s="1799"/>
      <c r="E92" s="1799"/>
      <c r="F92" s="1799"/>
      <c r="G92" s="1799"/>
      <c r="H92" s="1800"/>
      <c r="I92" s="883"/>
      <c r="J92" s="151">
        <f t="shared" ref="J92:AE92" si="13">SUMIF($A$8:$A$91,"1",J8:J91)</f>
        <v>394397</v>
      </c>
      <c r="K92" s="884">
        <f t="shared" si="13"/>
        <v>169397</v>
      </c>
      <c r="L92" s="1225">
        <f t="shared" si="13"/>
        <v>0</v>
      </c>
      <c r="M92" s="1226">
        <f t="shared" si="13"/>
        <v>0</v>
      </c>
      <c r="N92" s="1226">
        <f t="shared" si="13"/>
        <v>0</v>
      </c>
      <c r="O92" s="1227">
        <f t="shared" si="13"/>
        <v>0</v>
      </c>
      <c r="P92" s="1228">
        <f t="shared" si="13"/>
        <v>0</v>
      </c>
      <c r="Q92" s="1226">
        <f t="shared" si="13"/>
        <v>0</v>
      </c>
      <c r="R92" s="1226">
        <f t="shared" si="13"/>
        <v>0</v>
      </c>
      <c r="S92" s="1229">
        <f t="shared" si="13"/>
        <v>0</v>
      </c>
      <c r="T92" s="1228">
        <f t="shared" si="13"/>
        <v>0</v>
      </c>
      <c r="U92" s="1226">
        <f t="shared" si="13"/>
        <v>0</v>
      </c>
      <c r="V92" s="1226">
        <f t="shared" si="13"/>
        <v>0</v>
      </c>
      <c r="W92" s="1229">
        <f t="shared" si="13"/>
        <v>0</v>
      </c>
      <c r="X92" s="1228">
        <f t="shared" si="13"/>
        <v>0</v>
      </c>
      <c r="Y92" s="1226">
        <f t="shared" si="13"/>
        <v>0</v>
      </c>
      <c r="Z92" s="1226">
        <f t="shared" si="13"/>
        <v>0</v>
      </c>
      <c r="AA92" s="1229">
        <f t="shared" si="13"/>
        <v>0</v>
      </c>
      <c r="AB92" s="151">
        <f t="shared" si="13"/>
        <v>1589</v>
      </c>
      <c r="AC92" s="885">
        <f t="shared" si="13"/>
        <v>0</v>
      </c>
      <c r="AD92" s="885">
        <f t="shared" si="13"/>
        <v>960</v>
      </c>
      <c r="AE92" s="886">
        <f t="shared" si="13"/>
        <v>0</v>
      </c>
    </row>
    <row r="93" spans="1:31" ht="12">
      <c r="C93" s="887"/>
      <c r="J93" s="888"/>
      <c r="K93" s="888"/>
      <c r="L93" s="888"/>
      <c r="M93" s="888"/>
      <c r="N93" s="888"/>
      <c r="O93" s="888"/>
      <c r="P93" s="888"/>
      <c r="Q93" s="888"/>
      <c r="R93" s="888"/>
      <c r="S93" s="888"/>
      <c r="T93" s="888"/>
      <c r="U93" s="888"/>
      <c r="V93" s="888"/>
      <c r="W93" s="888"/>
      <c r="X93" s="888"/>
      <c r="Y93" s="888"/>
      <c r="Z93" s="888"/>
      <c r="AA93" s="888"/>
      <c r="AB93" s="888"/>
      <c r="AC93" s="888"/>
      <c r="AD93" s="888"/>
      <c r="AE93" s="888"/>
    </row>
    <row r="94" spans="1:31">
      <c r="J94" s="888"/>
      <c r="K94" s="888"/>
      <c r="L94" s="888"/>
      <c r="M94" s="888"/>
      <c r="N94" s="888"/>
      <c r="O94" s="888"/>
      <c r="P94" s="888"/>
      <c r="Q94" s="888"/>
      <c r="R94" s="888"/>
      <c r="S94" s="888"/>
      <c r="T94" s="888"/>
      <c r="U94" s="888"/>
      <c r="V94" s="888"/>
      <c r="W94" s="888"/>
      <c r="X94" s="888"/>
      <c r="Y94" s="888"/>
      <c r="Z94" s="888"/>
      <c r="AA94" s="888"/>
      <c r="AB94" s="888"/>
      <c r="AC94" s="888"/>
      <c r="AD94" s="888"/>
      <c r="AE94" s="888"/>
    </row>
    <row r="95" spans="1:31">
      <c r="J95" s="888"/>
      <c r="K95" s="888"/>
      <c r="L95" s="888"/>
      <c r="M95" s="888"/>
      <c r="N95" s="888"/>
      <c r="O95" s="888"/>
      <c r="P95" s="888"/>
      <c r="Q95" s="888"/>
      <c r="R95" s="888"/>
      <c r="S95" s="888"/>
      <c r="T95" s="888"/>
      <c r="U95" s="888"/>
      <c r="V95" s="888"/>
      <c r="W95" s="888"/>
      <c r="X95" s="888"/>
      <c r="Y95" s="888"/>
      <c r="Z95" s="888"/>
      <c r="AA95" s="888"/>
      <c r="AB95" s="888"/>
      <c r="AC95" s="888"/>
      <c r="AD95" s="888"/>
      <c r="AE95" s="888"/>
    </row>
    <row r="96" spans="1:31">
      <c r="J96" s="888"/>
      <c r="K96" s="888"/>
      <c r="L96" s="888"/>
      <c r="M96" s="888"/>
      <c r="N96" s="888"/>
      <c r="O96" s="888"/>
      <c r="P96" s="888"/>
      <c r="Q96" s="888"/>
      <c r="R96" s="888"/>
      <c r="S96" s="888"/>
      <c r="T96" s="888"/>
      <c r="U96" s="888"/>
      <c r="V96" s="888"/>
      <c r="W96" s="888"/>
      <c r="X96" s="888"/>
      <c r="Y96" s="888"/>
      <c r="Z96" s="888"/>
      <c r="AA96" s="888"/>
      <c r="AB96" s="888"/>
      <c r="AC96" s="888"/>
      <c r="AD96" s="888"/>
      <c r="AE96" s="888"/>
    </row>
    <row r="97" spans="10:31">
      <c r="J97" s="888"/>
      <c r="K97" s="888"/>
      <c r="L97" s="888"/>
      <c r="M97" s="888"/>
      <c r="N97" s="888"/>
      <c r="O97" s="888"/>
      <c r="P97" s="888"/>
      <c r="Q97" s="888"/>
      <c r="R97" s="888"/>
      <c r="S97" s="888"/>
      <c r="T97" s="888"/>
      <c r="U97" s="888"/>
      <c r="V97" s="888"/>
      <c r="W97" s="888"/>
      <c r="X97" s="888"/>
      <c r="Y97" s="888"/>
      <c r="Z97" s="888"/>
      <c r="AA97" s="888"/>
      <c r="AB97" s="888"/>
      <c r="AC97" s="888"/>
      <c r="AD97" s="888"/>
      <c r="AE97" s="888"/>
    </row>
    <row r="98" spans="10:31">
      <c r="J98" s="888"/>
      <c r="K98" s="888"/>
      <c r="L98" s="888"/>
      <c r="M98" s="888"/>
      <c r="N98" s="888"/>
      <c r="O98" s="888"/>
      <c r="P98" s="888"/>
      <c r="Q98" s="888"/>
      <c r="R98" s="888"/>
      <c r="S98" s="888"/>
      <c r="T98" s="888"/>
      <c r="U98" s="888"/>
      <c r="V98" s="888"/>
      <c r="W98" s="888"/>
      <c r="X98" s="888"/>
      <c r="Y98" s="888"/>
      <c r="Z98" s="888"/>
      <c r="AA98" s="888"/>
      <c r="AB98" s="888"/>
      <c r="AC98" s="888"/>
      <c r="AD98" s="888"/>
      <c r="AE98" s="888"/>
    </row>
    <row r="99" spans="10:31">
      <c r="J99" s="888"/>
      <c r="K99" s="888"/>
      <c r="L99" s="888"/>
      <c r="M99" s="888"/>
      <c r="N99" s="888"/>
      <c r="O99" s="888"/>
      <c r="P99" s="888"/>
      <c r="Q99" s="888"/>
      <c r="R99" s="888"/>
      <c r="S99" s="888"/>
      <c r="T99" s="888"/>
      <c r="U99" s="888"/>
      <c r="V99" s="888"/>
      <c r="W99" s="888"/>
      <c r="X99" s="888"/>
      <c r="Y99" s="888"/>
      <c r="Z99" s="888"/>
      <c r="AA99" s="888"/>
      <c r="AB99" s="888"/>
      <c r="AC99" s="888"/>
      <c r="AD99" s="888"/>
      <c r="AE99" s="888"/>
    </row>
    <row r="100" spans="10:31">
      <c r="J100" s="888"/>
      <c r="K100" s="888"/>
      <c r="L100" s="888"/>
      <c r="M100" s="888"/>
      <c r="N100" s="888"/>
      <c r="O100" s="888"/>
      <c r="P100" s="888"/>
      <c r="Q100" s="888"/>
      <c r="R100" s="888"/>
      <c r="S100" s="888"/>
      <c r="T100" s="888"/>
      <c r="U100" s="888"/>
      <c r="V100" s="888"/>
      <c r="W100" s="888"/>
      <c r="X100" s="888"/>
      <c r="Y100" s="888"/>
      <c r="Z100" s="888"/>
      <c r="AA100" s="888"/>
      <c r="AB100" s="888"/>
      <c r="AC100" s="888"/>
      <c r="AD100" s="888"/>
      <c r="AE100" s="888"/>
    </row>
    <row r="101" spans="10:31">
      <c r="J101" s="888"/>
      <c r="K101" s="888"/>
      <c r="L101" s="888"/>
      <c r="M101" s="888"/>
      <c r="N101" s="888"/>
      <c r="O101" s="888"/>
      <c r="P101" s="888"/>
      <c r="Q101" s="888"/>
      <c r="R101" s="888"/>
      <c r="S101" s="888"/>
      <c r="T101" s="888"/>
      <c r="U101" s="888"/>
      <c r="V101" s="888"/>
      <c r="W101" s="888"/>
      <c r="X101" s="888"/>
      <c r="Y101" s="888"/>
      <c r="Z101" s="888"/>
      <c r="AA101" s="888"/>
      <c r="AB101" s="888"/>
      <c r="AC101" s="888"/>
      <c r="AD101" s="888"/>
      <c r="AE101" s="888"/>
    </row>
    <row r="102" spans="10:31">
      <c r="J102" s="888"/>
      <c r="K102" s="888"/>
      <c r="L102" s="888"/>
      <c r="M102" s="888"/>
      <c r="N102" s="888"/>
      <c r="O102" s="888"/>
      <c r="P102" s="888"/>
      <c r="Q102" s="888"/>
      <c r="R102" s="888"/>
      <c r="S102" s="888"/>
      <c r="T102" s="888"/>
      <c r="U102" s="888"/>
      <c r="V102" s="888"/>
      <c r="W102" s="888"/>
      <c r="X102" s="888"/>
      <c r="Y102" s="888"/>
      <c r="Z102" s="888"/>
      <c r="AA102" s="888"/>
      <c r="AB102" s="888"/>
      <c r="AC102" s="888"/>
      <c r="AD102" s="888"/>
      <c r="AE102" s="888"/>
    </row>
    <row r="103" spans="10:31">
      <c r="J103" s="888"/>
      <c r="K103" s="888"/>
      <c r="L103" s="888"/>
      <c r="M103" s="888"/>
      <c r="N103" s="888"/>
      <c r="O103" s="888"/>
      <c r="P103" s="888"/>
      <c r="Q103" s="888"/>
      <c r="R103" s="888"/>
      <c r="S103" s="888"/>
      <c r="T103" s="888"/>
      <c r="U103" s="888"/>
      <c r="V103" s="888"/>
      <c r="W103" s="888"/>
      <c r="X103" s="888"/>
      <c r="Y103" s="888"/>
      <c r="Z103" s="888"/>
      <c r="AA103" s="888"/>
      <c r="AB103" s="888"/>
      <c r="AC103" s="888"/>
      <c r="AD103" s="888"/>
      <c r="AE103" s="888"/>
    </row>
    <row r="104" spans="10:31">
      <c r="J104" s="888"/>
      <c r="K104" s="888"/>
      <c r="L104" s="888"/>
      <c r="M104" s="888"/>
      <c r="N104" s="888"/>
      <c r="O104" s="888"/>
      <c r="P104" s="888"/>
      <c r="Q104" s="888"/>
      <c r="R104" s="888"/>
      <c r="S104" s="888"/>
      <c r="T104" s="888"/>
      <c r="U104" s="888"/>
      <c r="V104" s="888"/>
      <c r="W104" s="888"/>
      <c r="X104" s="888"/>
      <c r="Y104" s="888"/>
      <c r="Z104" s="888"/>
      <c r="AA104" s="888"/>
      <c r="AB104" s="888"/>
      <c r="AC104" s="888"/>
      <c r="AD104" s="888"/>
      <c r="AE104" s="888"/>
    </row>
    <row r="105" spans="10:31">
      <c r="J105" s="888"/>
      <c r="K105" s="888"/>
      <c r="L105" s="888"/>
      <c r="M105" s="888"/>
      <c r="N105" s="888"/>
      <c r="O105" s="888"/>
      <c r="P105" s="888"/>
      <c r="Q105" s="888"/>
      <c r="R105" s="888"/>
      <c r="S105" s="888"/>
      <c r="T105" s="888"/>
      <c r="U105" s="888"/>
      <c r="V105" s="888"/>
      <c r="W105" s="888"/>
      <c r="X105" s="888"/>
      <c r="Y105" s="888"/>
      <c r="Z105" s="888"/>
      <c r="AA105" s="888"/>
      <c r="AB105" s="888"/>
      <c r="AC105" s="888"/>
      <c r="AD105" s="888"/>
      <c r="AE105" s="888"/>
    </row>
    <row r="106" spans="10:31">
      <c r="J106" s="888"/>
      <c r="K106" s="888"/>
      <c r="L106" s="888"/>
      <c r="M106" s="888"/>
      <c r="N106" s="888"/>
      <c r="O106" s="888"/>
      <c r="P106" s="888"/>
      <c r="Q106" s="888"/>
      <c r="R106" s="888"/>
      <c r="S106" s="888"/>
      <c r="T106" s="888"/>
      <c r="U106" s="888"/>
      <c r="V106" s="888"/>
      <c r="W106" s="888"/>
      <c r="X106" s="888"/>
      <c r="Y106" s="888"/>
      <c r="Z106" s="888"/>
      <c r="AA106" s="888"/>
      <c r="AB106" s="888"/>
      <c r="AC106" s="888"/>
      <c r="AD106" s="888"/>
      <c r="AE106" s="888"/>
    </row>
    <row r="107" spans="10:31">
      <c r="J107" s="888"/>
      <c r="K107" s="888"/>
      <c r="L107" s="888"/>
      <c r="M107" s="888"/>
      <c r="N107" s="888"/>
      <c r="O107" s="888"/>
      <c r="P107" s="888"/>
      <c r="Q107" s="888"/>
      <c r="R107" s="888"/>
      <c r="S107" s="888"/>
      <c r="T107" s="888"/>
      <c r="U107" s="888"/>
      <c r="V107" s="888"/>
      <c r="W107" s="888"/>
      <c r="X107" s="888"/>
      <c r="Y107" s="888"/>
      <c r="Z107" s="888"/>
      <c r="AA107" s="888"/>
      <c r="AB107" s="888"/>
      <c r="AC107" s="888"/>
      <c r="AD107" s="888"/>
      <c r="AE107" s="888"/>
    </row>
    <row r="108" spans="10:31">
      <c r="J108" s="888"/>
      <c r="K108" s="888"/>
      <c r="L108" s="888"/>
      <c r="M108" s="888"/>
      <c r="N108" s="888"/>
      <c r="O108" s="888"/>
      <c r="P108" s="888"/>
      <c r="Q108" s="888"/>
      <c r="R108" s="888"/>
      <c r="S108" s="888"/>
      <c r="T108" s="888"/>
      <c r="U108" s="888"/>
      <c r="V108" s="888"/>
      <c r="W108" s="888"/>
      <c r="X108" s="888"/>
      <c r="Y108" s="888"/>
      <c r="Z108" s="888"/>
      <c r="AA108" s="888"/>
      <c r="AB108" s="888"/>
      <c r="AC108" s="888"/>
      <c r="AD108" s="888"/>
      <c r="AE108" s="888"/>
    </row>
    <row r="109" spans="10:31">
      <c r="J109" s="888"/>
      <c r="K109" s="888"/>
      <c r="L109" s="888"/>
      <c r="M109" s="888"/>
      <c r="N109" s="888"/>
      <c r="O109" s="888"/>
      <c r="P109" s="888"/>
      <c r="Q109" s="888"/>
      <c r="R109" s="888"/>
      <c r="S109" s="888"/>
      <c r="T109" s="888"/>
      <c r="U109" s="888"/>
      <c r="V109" s="888"/>
      <c r="W109" s="888"/>
      <c r="X109" s="888"/>
      <c r="Y109" s="888"/>
      <c r="Z109" s="888"/>
      <c r="AA109" s="888"/>
      <c r="AB109" s="888"/>
      <c r="AC109" s="888"/>
      <c r="AD109" s="888"/>
      <c r="AE109" s="888"/>
    </row>
    <row r="110" spans="10:31">
      <c r="J110" s="888"/>
      <c r="K110" s="888"/>
      <c r="L110" s="888"/>
      <c r="M110" s="888"/>
      <c r="N110" s="888"/>
      <c r="O110" s="888"/>
      <c r="P110" s="888"/>
      <c r="Q110" s="888"/>
      <c r="R110" s="888"/>
      <c r="S110" s="888"/>
      <c r="T110" s="888"/>
      <c r="U110" s="888"/>
      <c r="V110" s="888"/>
      <c r="W110" s="888"/>
      <c r="X110" s="888"/>
      <c r="Y110" s="888"/>
      <c r="Z110" s="888"/>
      <c r="AA110" s="888"/>
      <c r="AB110" s="888"/>
      <c r="AC110" s="888"/>
      <c r="AD110" s="888"/>
      <c r="AE110" s="888"/>
    </row>
    <row r="111" spans="10:31">
      <c r="J111" s="888"/>
      <c r="K111" s="888"/>
      <c r="L111" s="888"/>
      <c r="M111" s="888"/>
      <c r="N111" s="888"/>
      <c r="O111" s="888"/>
      <c r="P111" s="888"/>
      <c r="Q111" s="888"/>
      <c r="R111" s="888"/>
      <c r="S111" s="888"/>
      <c r="T111" s="888"/>
      <c r="U111" s="888"/>
      <c r="V111" s="888"/>
      <c r="W111" s="888"/>
      <c r="X111" s="888"/>
      <c r="Y111" s="888"/>
      <c r="Z111" s="888"/>
      <c r="AA111" s="888"/>
      <c r="AB111" s="888"/>
      <c r="AC111" s="888"/>
      <c r="AD111" s="888"/>
      <c r="AE111" s="888"/>
    </row>
    <row r="112" spans="10:31">
      <c r="J112" s="888"/>
      <c r="K112" s="888"/>
      <c r="L112" s="888"/>
      <c r="M112" s="888"/>
      <c r="N112" s="888"/>
      <c r="O112" s="888"/>
      <c r="P112" s="888"/>
      <c r="Q112" s="888"/>
      <c r="R112" s="888"/>
      <c r="S112" s="888"/>
      <c r="T112" s="888"/>
      <c r="U112" s="888"/>
      <c r="V112" s="888"/>
      <c r="W112" s="888"/>
      <c r="X112" s="888"/>
      <c r="Y112" s="888"/>
      <c r="Z112" s="888"/>
      <c r="AA112" s="888"/>
      <c r="AB112" s="888"/>
      <c r="AC112" s="888"/>
      <c r="AD112" s="888"/>
      <c r="AE112" s="888"/>
    </row>
    <row r="113" spans="10:31">
      <c r="J113" s="888"/>
      <c r="K113" s="888"/>
      <c r="L113" s="888"/>
      <c r="M113" s="888"/>
      <c r="N113" s="888"/>
      <c r="O113" s="888"/>
      <c r="P113" s="888"/>
      <c r="Q113" s="888"/>
      <c r="R113" s="888"/>
      <c r="S113" s="888"/>
      <c r="T113" s="888"/>
      <c r="U113" s="888"/>
      <c r="V113" s="888"/>
      <c r="W113" s="888"/>
      <c r="X113" s="888"/>
      <c r="Y113" s="888"/>
      <c r="Z113" s="888"/>
      <c r="AA113" s="888"/>
      <c r="AB113" s="888"/>
      <c r="AC113" s="888"/>
      <c r="AD113" s="888"/>
      <c r="AE113" s="888"/>
    </row>
  </sheetData>
  <mergeCells count="132">
    <mergeCell ref="B92:H92"/>
    <mergeCell ref="B82:B85"/>
    <mergeCell ref="C82:D84"/>
    <mergeCell ref="E84:H84"/>
    <mergeCell ref="C85:H85"/>
    <mergeCell ref="B86:C91"/>
    <mergeCell ref="D91:H91"/>
    <mergeCell ref="E82:H82"/>
    <mergeCell ref="E83:H83"/>
    <mergeCell ref="D90:H90"/>
    <mergeCell ref="B63:B81"/>
    <mergeCell ref="C73:C79"/>
    <mergeCell ref="D79:H79"/>
    <mergeCell ref="C81:H81"/>
    <mergeCell ref="B8:B23"/>
    <mergeCell ref="C8:H8"/>
    <mergeCell ref="C9:H9"/>
    <mergeCell ref="F15:H15"/>
    <mergeCell ref="C23:H23"/>
    <mergeCell ref="C20:H20"/>
    <mergeCell ref="B25:B59"/>
    <mergeCell ref="C25:D28"/>
    <mergeCell ref="E25:H25"/>
    <mergeCell ref="E27:H27"/>
    <mergeCell ref="E28:H28"/>
    <mergeCell ref="C29:H29"/>
    <mergeCell ref="C30:D31"/>
    <mergeCell ref="E30:F31"/>
    <mergeCell ref="G30:H30"/>
    <mergeCell ref="G31:H31"/>
    <mergeCell ref="C32:H32"/>
    <mergeCell ref="C33:C37"/>
    <mergeCell ref="D33:H33"/>
    <mergeCell ref="D34:H34"/>
    <mergeCell ref="L4:O4"/>
    <mergeCell ref="P4:S4"/>
    <mergeCell ref="T4:W4"/>
    <mergeCell ref="X4:AA4"/>
    <mergeCell ref="AB4:AE4"/>
    <mergeCell ref="C13:H13"/>
    <mergeCell ref="F14:H14"/>
    <mergeCell ref="C12:H12"/>
    <mergeCell ref="C21:H21"/>
    <mergeCell ref="C11:H11"/>
    <mergeCell ref="C22:H22"/>
    <mergeCell ref="AC1:AE1"/>
    <mergeCell ref="B3:H7"/>
    <mergeCell ref="I3:I7"/>
    <mergeCell ref="J3:K5"/>
    <mergeCell ref="L3:AE3"/>
    <mergeCell ref="C24:D24"/>
    <mergeCell ref="E24:H24"/>
    <mergeCell ref="AD6:AD7"/>
    <mergeCell ref="L5:L7"/>
    <mergeCell ref="P5:P7"/>
    <mergeCell ref="T5:T7"/>
    <mergeCell ref="X5:X7"/>
    <mergeCell ref="AB5:AB7"/>
    <mergeCell ref="N6:N7"/>
    <mergeCell ref="R6:R7"/>
    <mergeCell ref="V6:V7"/>
    <mergeCell ref="Z6:Z7"/>
    <mergeCell ref="K6:K7"/>
    <mergeCell ref="C17:H17"/>
    <mergeCell ref="C18:H18"/>
    <mergeCell ref="C19:H19"/>
    <mergeCell ref="C14:E16"/>
    <mergeCell ref="F16:H16"/>
    <mergeCell ref="D70:E71"/>
    <mergeCell ref="F70:H70"/>
    <mergeCell ref="F71:H71"/>
    <mergeCell ref="C62:E62"/>
    <mergeCell ref="F62:H62"/>
    <mergeCell ref="C51:H51"/>
    <mergeCell ref="C52:C58"/>
    <mergeCell ref="D52:D57"/>
    <mergeCell ref="E52:H52"/>
    <mergeCell ref="E55:H55"/>
    <mergeCell ref="E56:H56"/>
    <mergeCell ref="E57:H57"/>
    <mergeCell ref="D58:H58"/>
    <mergeCell ref="C59:H59"/>
    <mergeCell ref="C60:D60"/>
    <mergeCell ref="E60:H60"/>
    <mergeCell ref="C61:E61"/>
    <mergeCell ref="F61:H61"/>
    <mergeCell ref="D73:H73"/>
    <mergeCell ref="D74:H74"/>
    <mergeCell ref="D75:H75"/>
    <mergeCell ref="C63:D64"/>
    <mergeCell ref="D86:H86"/>
    <mergeCell ref="D87:H87"/>
    <mergeCell ref="D88:H88"/>
    <mergeCell ref="D89:H89"/>
    <mergeCell ref="D76:H76"/>
    <mergeCell ref="D77:H77"/>
    <mergeCell ref="D78:H78"/>
    <mergeCell ref="C80:H80"/>
    <mergeCell ref="C72:H72"/>
    <mergeCell ref="E63:H63"/>
    <mergeCell ref="E64:H64"/>
    <mergeCell ref="C65:H65"/>
    <mergeCell ref="C66:C68"/>
    <mergeCell ref="D66:E66"/>
    <mergeCell ref="F66:H66"/>
    <mergeCell ref="D67:E68"/>
    <mergeCell ref="F67:H67"/>
    <mergeCell ref="F68:H68"/>
    <mergeCell ref="C69:H69"/>
    <mergeCell ref="C70:C71"/>
    <mergeCell ref="E26:H26"/>
    <mergeCell ref="E53:H53"/>
    <mergeCell ref="E54:H54"/>
    <mergeCell ref="E45:H45"/>
    <mergeCell ref="E46:H46"/>
    <mergeCell ref="C43:H43"/>
    <mergeCell ref="C44:C50"/>
    <mergeCell ref="D44:D49"/>
    <mergeCell ref="E44:H44"/>
    <mergeCell ref="E47:H47"/>
    <mergeCell ref="D35:H35"/>
    <mergeCell ref="D36:H36"/>
    <mergeCell ref="D37:H37"/>
    <mergeCell ref="E48:H48"/>
    <mergeCell ref="E49:H49"/>
    <mergeCell ref="D50:H50"/>
    <mergeCell ref="C38:H38"/>
    <mergeCell ref="C39:C42"/>
    <mergeCell ref="D39:H39"/>
    <mergeCell ref="D40:H40"/>
    <mergeCell ref="D41:H41"/>
    <mergeCell ref="D42:H42"/>
  </mergeCells>
  <phoneticPr fontId="2"/>
  <dataValidations count="1">
    <dataValidation type="custom" allowBlank="1" showInputMessage="1" showErrorMessage="1" sqref="L8:AA92">
      <formula1>"　"</formula1>
    </dataValidation>
  </dataValidations>
  <printOptions horizontalCentered="1" verticalCentered="1"/>
  <pageMargins left="0.21" right="0" top="0" bottom="0.2" header="0.2" footer="0.2"/>
  <pageSetup paperSize="9" scale="89" orientation="landscape" r:id="rId1"/>
  <headerFooter alignWithMargins="0"/>
  <rowBreaks count="1" manualBreakCount="1">
    <brk id="59" min="1" max="30" man="1"/>
  </rowBreaks>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FF113"/>
  <sheetViews>
    <sheetView showGridLines="0" showZeros="0" view="pageBreakPreview" zoomScaleNormal="120" zoomScaleSheetLayoutView="100" workbookViewId="0">
      <pane xSplit="9" ySplit="7" topLeftCell="J8" activePane="bottomRight" state="frozen"/>
      <selection activeCell="B3" sqref="B3:H23"/>
      <selection pane="topRight" activeCell="B3" sqref="B3:H23"/>
      <selection pane="bottomLeft" activeCell="B3" sqref="B3:H23"/>
      <selection pane="bottomRight" activeCell="B1" sqref="B1"/>
    </sheetView>
  </sheetViews>
  <sheetFormatPr defaultRowHeight="10.5"/>
  <cols>
    <col min="1" max="1" width="1.375" style="801" customWidth="1"/>
    <col min="2" max="8" width="2.625" style="801" customWidth="1"/>
    <col min="9" max="9" width="5.125" style="801" customWidth="1"/>
    <col min="10" max="31" width="5.375" style="801" customWidth="1"/>
    <col min="32" max="181" width="6.625" style="801" customWidth="1"/>
    <col min="182" max="16384" width="9" style="801"/>
  </cols>
  <sheetData>
    <row r="1" spans="2:162" ht="17.25" customHeight="1" thickBot="1">
      <c r="B1" s="800" t="s">
        <v>319</v>
      </c>
      <c r="AC1" s="1568" t="s">
        <v>257</v>
      </c>
      <c r="AD1" s="1569"/>
      <c r="AE1" s="1570"/>
    </row>
    <row r="2" spans="2:162" ht="13.5" customHeight="1">
      <c r="AE2" s="802" t="s">
        <v>71</v>
      </c>
    </row>
    <row r="3" spans="2:162" ht="11.25" customHeight="1">
      <c r="B3" s="1798" t="s">
        <v>514</v>
      </c>
      <c r="C3" s="1799"/>
      <c r="D3" s="1799"/>
      <c r="E3" s="1799"/>
      <c r="F3" s="1799"/>
      <c r="G3" s="1799"/>
      <c r="H3" s="1800"/>
      <c r="I3" s="1955" t="s">
        <v>258</v>
      </c>
      <c r="J3" s="1958" t="s">
        <v>259</v>
      </c>
      <c r="K3" s="1958"/>
      <c r="L3" s="1960" t="s">
        <v>260</v>
      </c>
      <c r="M3" s="1961"/>
      <c r="N3" s="1961"/>
      <c r="O3" s="1961"/>
      <c r="P3" s="1961"/>
      <c r="Q3" s="1961"/>
      <c r="R3" s="1961"/>
      <c r="S3" s="1961"/>
      <c r="T3" s="1961"/>
      <c r="U3" s="1961"/>
      <c r="V3" s="1961"/>
      <c r="W3" s="1961"/>
      <c r="X3" s="1961"/>
      <c r="Y3" s="1961"/>
      <c r="Z3" s="1961"/>
      <c r="AA3" s="1961"/>
      <c r="AB3" s="1961"/>
      <c r="AC3" s="1961"/>
      <c r="AD3" s="1961"/>
      <c r="AE3" s="1962"/>
    </row>
    <row r="4" spans="2:162" ht="11.25" customHeight="1">
      <c r="B4" s="1798"/>
      <c r="C4" s="1799"/>
      <c r="D4" s="1799"/>
      <c r="E4" s="1799"/>
      <c r="F4" s="1799"/>
      <c r="G4" s="1799"/>
      <c r="H4" s="1800"/>
      <c r="I4" s="1956"/>
      <c r="J4" s="1958"/>
      <c r="K4" s="1958"/>
      <c r="L4" s="1952">
        <f>'○参考１(R元)'!L4:O4</f>
        <v>2</v>
      </c>
      <c r="M4" s="1953"/>
      <c r="N4" s="1953"/>
      <c r="O4" s="1954"/>
      <c r="P4" s="1952">
        <f>L4+1</f>
        <v>3</v>
      </c>
      <c r="Q4" s="1953"/>
      <c r="R4" s="1953"/>
      <c r="S4" s="1954"/>
      <c r="T4" s="1952">
        <f>P4+1</f>
        <v>4</v>
      </c>
      <c r="U4" s="1953"/>
      <c r="V4" s="1953"/>
      <c r="W4" s="1954"/>
      <c r="X4" s="1952">
        <f>T4+1</f>
        <v>5</v>
      </c>
      <c r="Y4" s="1953"/>
      <c r="Z4" s="1953"/>
      <c r="AA4" s="1954"/>
      <c r="AB4" s="1952">
        <f>X4+1</f>
        <v>6</v>
      </c>
      <c r="AC4" s="1953"/>
      <c r="AD4" s="1953"/>
      <c r="AE4" s="1954"/>
    </row>
    <row r="5" spans="2:162" ht="11.25" customHeight="1">
      <c r="B5" s="1798"/>
      <c r="C5" s="1799"/>
      <c r="D5" s="1799"/>
      <c r="E5" s="1799"/>
      <c r="F5" s="1799"/>
      <c r="G5" s="1799"/>
      <c r="H5" s="1800"/>
      <c r="I5" s="1956"/>
      <c r="J5" s="1959"/>
      <c r="K5" s="1959"/>
      <c r="L5" s="1940" t="s">
        <v>261</v>
      </c>
      <c r="M5" s="803"/>
      <c r="N5" s="804"/>
      <c r="O5" s="805"/>
      <c r="P5" s="1940" t="s">
        <v>261</v>
      </c>
      <c r="Q5" s="803"/>
      <c r="R5" s="804"/>
      <c r="S5" s="805"/>
      <c r="T5" s="1940" t="s">
        <v>261</v>
      </c>
      <c r="U5" s="803"/>
      <c r="V5" s="804"/>
      <c r="W5" s="805"/>
      <c r="X5" s="1940" t="s">
        <v>261</v>
      </c>
      <c r="Y5" s="803"/>
      <c r="Z5" s="804"/>
      <c r="AA5" s="805"/>
      <c r="AB5" s="1940" t="s">
        <v>261</v>
      </c>
      <c r="AC5" s="803"/>
      <c r="AD5" s="804"/>
      <c r="AE5" s="805"/>
    </row>
    <row r="6" spans="2:162" ht="8.25" customHeight="1">
      <c r="B6" s="1798"/>
      <c r="C6" s="1799"/>
      <c r="D6" s="1799"/>
      <c r="E6" s="1799"/>
      <c r="F6" s="1799"/>
      <c r="G6" s="1799"/>
      <c r="H6" s="1800"/>
      <c r="I6" s="1956"/>
      <c r="J6" s="806"/>
      <c r="K6" s="1980" t="s">
        <v>262</v>
      </c>
      <c r="L6" s="1940"/>
      <c r="M6" s="807"/>
      <c r="N6" s="1938" t="s">
        <v>263</v>
      </c>
      <c r="O6" s="808"/>
      <c r="P6" s="1940"/>
      <c r="Q6" s="807"/>
      <c r="R6" s="1938" t="s">
        <v>263</v>
      </c>
      <c r="S6" s="808"/>
      <c r="T6" s="1940"/>
      <c r="U6" s="807"/>
      <c r="V6" s="1938" t="s">
        <v>263</v>
      </c>
      <c r="W6" s="808"/>
      <c r="X6" s="1940"/>
      <c r="Y6" s="807"/>
      <c r="Z6" s="1938" t="s">
        <v>263</v>
      </c>
      <c r="AA6" s="808"/>
      <c r="AB6" s="1940"/>
      <c r="AC6" s="807"/>
      <c r="AD6" s="1938" t="s">
        <v>263</v>
      </c>
      <c r="AE6" s="808"/>
    </row>
    <row r="7" spans="2:162" ht="20.25" customHeight="1">
      <c r="B7" s="1798"/>
      <c r="C7" s="1799"/>
      <c r="D7" s="1799"/>
      <c r="E7" s="1799"/>
      <c r="F7" s="1799"/>
      <c r="G7" s="1799"/>
      <c r="H7" s="1800"/>
      <c r="I7" s="1957"/>
      <c r="J7" s="809"/>
      <c r="K7" s="1981"/>
      <c r="L7" s="1941"/>
      <c r="M7" s="810" t="s">
        <v>264</v>
      </c>
      <c r="N7" s="1939"/>
      <c r="O7" s="811" t="s">
        <v>264</v>
      </c>
      <c r="P7" s="1941"/>
      <c r="Q7" s="810" t="s">
        <v>264</v>
      </c>
      <c r="R7" s="1939"/>
      <c r="S7" s="811" t="s">
        <v>264</v>
      </c>
      <c r="T7" s="1941"/>
      <c r="U7" s="810" t="s">
        <v>264</v>
      </c>
      <c r="V7" s="1939"/>
      <c r="W7" s="811" t="s">
        <v>264</v>
      </c>
      <c r="X7" s="1941"/>
      <c r="Y7" s="810" t="s">
        <v>264</v>
      </c>
      <c r="Z7" s="1939"/>
      <c r="AA7" s="811" t="s">
        <v>264</v>
      </c>
      <c r="AB7" s="1941"/>
      <c r="AC7" s="810" t="s">
        <v>264</v>
      </c>
      <c r="AD7" s="1939"/>
      <c r="AE7" s="811" t="s">
        <v>264</v>
      </c>
      <c r="AF7" s="812"/>
      <c r="AG7" s="812"/>
      <c r="AH7" s="812"/>
      <c r="AI7" s="812"/>
      <c r="AJ7" s="812"/>
      <c r="AK7" s="812"/>
      <c r="AL7" s="812"/>
      <c r="AM7" s="812"/>
      <c r="AN7" s="812"/>
      <c r="AO7" s="812"/>
      <c r="AP7" s="812"/>
      <c r="AQ7" s="812"/>
      <c r="AR7" s="812"/>
      <c r="AS7" s="812"/>
      <c r="AT7" s="812"/>
      <c r="AU7" s="812"/>
      <c r="AV7" s="812"/>
      <c r="AW7" s="812"/>
      <c r="AX7" s="812"/>
      <c r="AY7" s="812"/>
      <c r="AZ7" s="812"/>
      <c r="BA7" s="812"/>
      <c r="BB7" s="812"/>
      <c r="BC7" s="812"/>
      <c r="BD7" s="812"/>
      <c r="BE7" s="812"/>
      <c r="BF7" s="812"/>
      <c r="BG7" s="812"/>
      <c r="BH7" s="812"/>
      <c r="BI7" s="812"/>
      <c r="BJ7" s="812"/>
      <c r="BK7" s="812"/>
      <c r="BL7" s="812"/>
      <c r="BM7" s="812"/>
      <c r="BN7" s="812"/>
      <c r="BO7" s="812"/>
      <c r="BP7" s="812"/>
      <c r="BQ7" s="812"/>
      <c r="BR7" s="812"/>
      <c r="BS7" s="812"/>
      <c r="BT7" s="812"/>
      <c r="BU7" s="812"/>
      <c r="BV7" s="812"/>
      <c r="BW7" s="812"/>
      <c r="BX7" s="812"/>
      <c r="BY7" s="812"/>
      <c r="BZ7" s="812"/>
      <c r="CA7" s="812"/>
      <c r="CB7" s="812"/>
      <c r="CC7" s="812"/>
      <c r="CD7" s="812"/>
      <c r="CE7" s="812"/>
      <c r="CF7" s="812"/>
      <c r="CG7" s="812"/>
      <c r="CH7" s="812"/>
      <c r="CI7" s="812"/>
      <c r="CJ7" s="812"/>
      <c r="CK7" s="812"/>
      <c r="CL7" s="812"/>
      <c r="CM7" s="812"/>
      <c r="CN7" s="812"/>
      <c r="CO7" s="812"/>
      <c r="CP7" s="812"/>
      <c r="CQ7" s="812"/>
      <c r="CR7" s="812"/>
      <c r="CS7" s="812"/>
      <c r="CT7" s="812"/>
      <c r="CU7" s="812"/>
      <c r="CV7" s="812"/>
      <c r="CW7" s="812"/>
      <c r="CX7" s="812"/>
      <c r="CY7" s="812"/>
      <c r="CZ7" s="812"/>
      <c r="DA7" s="812"/>
      <c r="DB7" s="812"/>
      <c r="DC7" s="812"/>
      <c r="DD7" s="812"/>
      <c r="DE7" s="812"/>
      <c r="DF7" s="812"/>
      <c r="DG7" s="812"/>
      <c r="DH7" s="812"/>
      <c r="DI7" s="812"/>
      <c r="DJ7" s="812"/>
      <c r="DK7" s="812"/>
      <c r="DL7" s="812"/>
      <c r="DM7" s="812"/>
      <c r="DN7" s="812"/>
      <c r="DO7" s="812"/>
      <c r="DP7" s="812"/>
      <c r="DQ7" s="812"/>
      <c r="DR7" s="812"/>
      <c r="DS7" s="812"/>
      <c r="DT7" s="812"/>
      <c r="DU7" s="812"/>
      <c r="DV7" s="812"/>
      <c r="DW7" s="812"/>
      <c r="DX7" s="812"/>
      <c r="DY7" s="812"/>
      <c r="DZ7" s="812"/>
      <c r="EA7" s="812"/>
      <c r="EB7" s="812"/>
      <c r="EC7" s="812"/>
      <c r="ED7" s="812"/>
      <c r="EE7" s="812"/>
      <c r="EF7" s="812"/>
      <c r="EG7" s="812"/>
      <c r="EH7" s="812"/>
      <c r="EI7" s="812"/>
      <c r="EJ7" s="812"/>
      <c r="EK7" s="812"/>
      <c r="EL7" s="812"/>
      <c r="EM7" s="812"/>
      <c r="EN7" s="812"/>
      <c r="EO7" s="812"/>
      <c r="EP7" s="812"/>
      <c r="EQ7" s="812"/>
      <c r="ER7" s="812"/>
      <c r="ES7" s="812"/>
      <c r="ET7" s="812"/>
      <c r="EU7" s="812"/>
      <c r="EV7" s="812"/>
      <c r="EW7" s="812"/>
      <c r="EX7" s="812"/>
      <c r="EY7" s="812"/>
      <c r="EZ7" s="812"/>
      <c r="FA7" s="812"/>
      <c r="FB7" s="812"/>
      <c r="FC7" s="812"/>
      <c r="FD7" s="812"/>
      <c r="FE7" s="812"/>
      <c r="FF7" s="812"/>
    </row>
    <row r="8" spans="2:162" ht="13.5" customHeight="1">
      <c r="B8" s="1963" t="s">
        <v>265</v>
      </c>
      <c r="C8" s="1967" t="s">
        <v>266</v>
      </c>
      <c r="D8" s="1967"/>
      <c r="E8" s="1967"/>
      <c r="F8" s="1967"/>
      <c r="G8" s="1967"/>
      <c r="H8" s="1968"/>
      <c r="I8" s="813" t="s">
        <v>647</v>
      </c>
      <c r="J8" s="889">
        <f>SUM('○参考１(R元):○参考１(R５)'!J8)</f>
        <v>0</v>
      </c>
      <c r="K8" s="890">
        <f>SUM('○参考１(R元):○参考１(R５)'!K8)</f>
        <v>0</v>
      </c>
      <c r="L8" s="891">
        <f>SUM('○参考１(R元):○参考１(R５)'!L8)</f>
        <v>0</v>
      </c>
      <c r="M8" s="892">
        <f>SUM('○参考１(R元):○参考１(R５)'!M8)</f>
        <v>0</v>
      </c>
      <c r="N8" s="892">
        <f>SUM('○参考１(R元):○参考１(R５)'!N8)</f>
        <v>0</v>
      </c>
      <c r="O8" s="890">
        <f>SUM('○参考１(R元):○参考１(R５)'!O8)</f>
        <v>0</v>
      </c>
      <c r="P8" s="889">
        <f>SUM('○参考１(R元):○参考１(R５)'!P8)</f>
        <v>0</v>
      </c>
      <c r="Q8" s="892">
        <f>SUM('○参考１(R元):○参考１(R５)'!Q8)</f>
        <v>0</v>
      </c>
      <c r="R8" s="892">
        <f>SUM('○参考１(R元):○参考１(R５)'!R8)</f>
        <v>0</v>
      </c>
      <c r="S8" s="893">
        <f>SUM('○参考１(R元):○参考１(R５)'!S8)</f>
        <v>0</v>
      </c>
      <c r="T8" s="889">
        <f>SUM('○参考１(R元):○参考１(R５)'!T8)</f>
        <v>0</v>
      </c>
      <c r="U8" s="892">
        <f>SUM('○参考１(R元):○参考１(R５)'!U8)</f>
        <v>0</v>
      </c>
      <c r="V8" s="892">
        <f>SUM('○参考１(R元):○参考１(R５)'!V8)</f>
        <v>0</v>
      </c>
      <c r="W8" s="893">
        <f>SUM('○参考１(R元):○参考１(R５)'!W8)</f>
        <v>0</v>
      </c>
      <c r="X8" s="889">
        <f>SUM('○参考１(R元):○参考１(R５)'!X8)</f>
        <v>0</v>
      </c>
      <c r="Y8" s="892">
        <f>SUM('○参考１(R元):○参考１(R５)'!Y8)</f>
        <v>0</v>
      </c>
      <c r="Z8" s="892">
        <f>SUM('○参考１(R元):○参考１(R５)'!Z8)</f>
        <v>0</v>
      </c>
      <c r="AA8" s="893">
        <f>SUM('○参考１(R元):○参考１(R５)'!AA8)</f>
        <v>0</v>
      </c>
      <c r="AB8" s="889">
        <f>SUM('○参考１(R元):○参考１(R５)'!AB8)</f>
        <v>0</v>
      </c>
      <c r="AC8" s="892">
        <f>SUM('○参考１(R元):○参考１(R５)'!AC8)</f>
        <v>0</v>
      </c>
      <c r="AD8" s="892">
        <f>SUM('○参考１(R元):○参考１(R５)'!AD8)</f>
        <v>0</v>
      </c>
      <c r="AE8" s="893">
        <f>SUM('○参考１(R元):○参考１(R５)'!AE8)</f>
        <v>0</v>
      </c>
    </row>
    <row r="9" spans="2:162" ht="13.5" customHeight="1">
      <c r="B9" s="1964"/>
      <c r="C9" s="1936" t="s">
        <v>267</v>
      </c>
      <c r="D9" s="1936"/>
      <c r="E9" s="1936"/>
      <c r="F9" s="1936"/>
      <c r="G9" s="1936"/>
      <c r="H9" s="1937"/>
      <c r="I9" s="818">
        <v>80</v>
      </c>
      <c r="J9" s="315">
        <f>SUM('○参考１(R元):○参考１(R５)'!J9)</f>
        <v>400600</v>
      </c>
      <c r="K9" s="826">
        <f>SUM('○参考１(R元):○参考１(R５)'!K9)</f>
        <v>164000</v>
      </c>
      <c r="L9" s="827">
        <f>SUM('○参考１(R元):○参考１(R５)'!L9)</f>
        <v>322</v>
      </c>
      <c r="M9" s="828">
        <f>SUM('○参考１(R元):○参考１(R５)'!M9)</f>
        <v>0</v>
      </c>
      <c r="N9" s="828">
        <f>SUM('○参考１(R元):○参考１(R５)'!N9)</f>
        <v>258</v>
      </c>
      <c r="O9" s="826">
        <f>SUM('○参考１(R元):○参考１(R５)'!O9)</f>
        <v>0</v>
      </c>
      <c r="P9" s="315">
        <f>SUM('○参考１(R元):○参考１(R５)'!P9)</f>
        <v>744</v>
      </c>
      <c r="Q9" s="828">
        <f>SUM('○参考１(R元):○参考１(R５)'!Q9)</f>
        <v>0</v>
      </c>
      <c r="R9" s="828">
        <f>SUM('○参考１(R元):○参考１(R５)'!R9)</f>
        <v>595</v>
      </c>
      <c r="S9" s="829">
        <f>SUM('○参考１(R元):○参考１(R５)'!S9)</f>
        <v>0</v>
      </c>
      <c r="T9" s="315">
        <f>SUM('○参考１(R元):○参考１(R５)'!T9)</f>
        <v>5287</v>
      </c>
      <c r="U9" s="828">
        <f>SUM('○参考１(R元):○参考１(R５)'!U9)</f>
        <v>0</v>
      </c>
      <c r="V9" s="828">
        <f>SUM('○参考１(R元):○参考１(R５)'!V9)</f>
        <v>4216</v>
      </c>
      <c r="W9" s="829">
        <f>SUM('○参考１(R元):○参考１(R５)'!W9)</f>
        <v>0</v>
      </c>
      <c r="X9" s="315">
        <f>SUM('○参考１(R元):○参考１(R５)'!X9)</f>
        <v>5507</v>
      </c>
      <c r="Y9" s="828">
        <f>SUM('○参考１(R元):○参考１(R５)'!Y9)</f>
        <v>0</v>
      </c>
      <c r="Z9" s="828">
        <f>SUM('○参考１(R元):○参考１(R５)'!Z9)</f>
        <v>4390</v>
      </c>
      <c r="AA9" s="829">
        <f>SUM('○参考１(R元):○参考１(R５)'!AA9)</f>
        <v>0</v>
      </c>
      <c r="AB9" s="315">
        <f>SUM('○参考１(R元):○参考１(R５)'!AB9)</f>
        <v>10063</v>
      </c>
      <c r="AC9" s="828">
        <f>SUM('○参考１(R元):○参考１(R５)'!AC9)</f>
        <v>0</v>
      </c>
      <c r="AD9" s="828">
        <f>SUM('○参考１(R元):○参考１(R５)'!AD9)</f>
        <v>7944</v>
      </c>
      <c r="AE9" s="829">
        <f>SUM('○参考１(R元):○参考１(R５)'!AE9)</f>
        <v>0</v>
      </c>
    </row>
    <row r="10" spans="2:162" ht="13.5" hidden="1" customHeight="1">
      <c r="B10" s="1964"/>
      <c r="C10" s="823"/>
      <c r="D10" s="824"/>
      <c r="E10" s="824"/>
      <c r="F10" s="824"/>
      <c r="G10" s="824"/>
      <c r="H10" s="825"/>
      <c r="I10" s="818"/>
      <c r="J10" s="315">
        <f>SUM('○参考１(R元):○参考１(R５)'!J10)</f>
        <v>0</v>
      </c>
      <c r="K10" s="826">
        <f>SUM('○参考１(R元):○参考１(R５)'!K10)</f>
        <v>0</v>
      </c>
      <c r="L10" s="827">
        <f>SUM('○参考１(R元):○参考１(R５)'!L10)</f>
        <v>0</v>
      </c>
      <c r="M10" s="828">
        <f>SUM('○参考１(R元):○参考１(R５)'!M10)</f>
        <v>0</v>
      </c>
      <c r="N10" s="828">
        <f>SUM('○参考１(R元):○参考１(R５)'!N10)</f>
        <v>0</v>
      </c>
      <c r="O10" s="826">
        <f>SUM('○参考１(R元):○参考１(R５)'!O10)</f>
        <v>0</v>
      </c>
      <c r="P10" s="315">
        <f>SUM('○参考１(R元):○参考１(R５)'!P10)</f>
        <v>0</v>
      </c>
      <c r="Q10" s="828">
        <f>SUM('○参考１(R元):○参考１(R５)'!Q10)</f>
        <v>0</v>
      </c>
      <c r="R10" s="828">
        <f>SUM('○参考１(R元):○参考１(R５)'!R10)</f>
        <v>0</v>
      </c>
      <c r="S10" s="829">
        <f>SUM('○参考１(R元):○参考１(R５)'!S10)</f>
        <v>0</v>
      </c>
      <c r="T10" s="315">
        <f>SUM('○参考１(R元):○参考１(R５)'!T10)</f>
        <v>0</v>
      </c>
      <c r="U10" s="828">
        <f>SUM('○参考１(R元):○参考１(R５)'!U10)</f>
        <v>0</v>
      </c>
      <c r="V10" s="828">
        <f>SUM('○参考１(R元):○参考１(R５)'!V10)</f>
        <v>0</v>
      </c>
      <c r="W10" s="829">
        <f>SUM('○参考１(R元):○参考１(R５)'!W10)</f>
        <v>0</v>
      </c>
      <c r="X10" s="315">
        <f>SUM('○参考１(R元):○参考１(R５)'!X10)</f>
        <v>0</v>
      </c>
      <c r="Y10" s="828">
        <f>SUM('○参考１(R元):○参考１(R５)'!Y10)</f>
        <v>0</v>
      </c>
      <c r="Z10" s="828">
        <f>SUM('○参考１(R元):○参考１(R５)'!Z10)</f>
        <v>0</v>
      </c>
      <c r="AA10" s="829">
        <f>SUM('○参考１(R元):○参考１(R５)'!AA10)</f>
        <v>0</v>
      </c>
      <c r="AB10" s="315">
        <f>SUM('○参考１(R元):○参考１(R５)'!AB10)</f>
        <v>0</v>
      </c>
      <c r="AC10" s="828">
        <f>SUM('○参考１(R元):○参考１(R５)'!AC10)</f>
        <v>0</v>
      </c>
      <c r="AD10" s="828">
        <f>SUM('○参考１(R元):○参考１(R５)'!AD10)</f>
        <v>0</v>
      </c>
      <c r="AE10" s="829">
        <f>SUM('○参考１(R元):○参考１(R５)'!AE10)</f>
        <v>0</v>
      </c>
    </row>
    <row r="11" spans="2:162" ht="13.5" customHeight="1">
      <c r="B11" s="1964"/>
      <c r="C11" s="1936" t="s">
        <v>268</v>
      </c>
      <c r="D11" s="1936"/>
      <c r="E11" s="1936"/>
      <c r="F11" s="1936"/>
      <c r="G11" s="1936"/>
      <c r="H11" s="1937"/>
      <c r="I11" s="818">
        <v>70</v>
      </c>
      <c r="J11" s="315">
        <f>SUM('○参考１(R元):○参考１(R５)'!J11)</f>
        <v>1052000</v>
      </c>
      <c r="K11" s="826">
        <f>SUM('○参考１(R元):○参考１(R５)'!K11)</f>
        <v>418800</v>
      </c>
      <c r="L11" s="827">
        <f>SUM('○参考１(R元):○参考１(R５)'!L11)</f>
        <v>83</v>
      </c>
      <c r="M11" s="828">
        <f>SUM('○参考１(R元):○参考１(R５)'!M11)</f>
        <v>0</v>
      </c>
      <c r="N11" s="828">
        <f>SUM('○参考１(R元):○参考１(R５)'!N11)</f>
        <v>58</v>
      </c>
      <c r="O11" s="826">
        <f>SUM('○参考１(R元):○参考１(R５)'!O11)</f>
        <v>0</v>
      </c>
      <c r="P11" s="315">
        <f>SUM('○参考１(R元):○参考１(R５)'!P11)</f>
        <v>811</v>
      </c>
      <c r="Q11" s="828">
        <f>SUM('○参考１(R元):○参考１(R５)'!Q11)</f>
        <v>0</v>
      </c>
      <c r="R11" s="828">
        <f>SUM('○参考１(R元):○参考１(R５)'!R11)</f>
        <v>567</v>
      </c>
      <c r="S11" s="829">
        <f>SUM('○参考１(R元):○参考１(R５)'!S11)</f>
        <v>0</v>
      </c>
      <c r="T11" s="315">
        <f>SUM('○参考１(R元):○参考１(R５)'!T11)</f>
        <v>2528</v>
      </c>
      <c r="U11" s="828">
        <f>SUM('○参考１(R元):○参考１(R５)'!U11)</f>
        <v>0</v>
      </c>
      <c r="V11" s="828">
        <f>SUM('○参考１(R元):○参考１(R５)'!V11)</f>
        <v>1769</v>
      </c>
      <c r="W11" s="829">
        <f>SUM('○参考１(R元):○参考１(R５)'!W11)</f>
        <v>0</v>
      </c>
      <c r="X11" s="315">
        <f>SUM('○参考１(R元):○参考１(R５)'!X11)</f>
        <v>4342</v>
      </c>
      <c r="Y11" s="828">
        <f>SUM('○参考１(R元):○参考１(R５)'!Y11)</f>
        <v>0</v>
      </c>
      <c r="Z11" s="828">
        <f>SUM('○参考１(R元):○参考１(R５)'!Z11)</f>
        <v>3040</v>
      </c>
      <c r="AA11" s="829">
        <f>SUM('○参考１(R元):○参考１(R５)'!AA11)</f>
        <v>0</v>
      </c>
      <c r="AB11" s="315">
        <f>SUM('○参考１(R元):○参考１(R５)'!AB11)</f>
        <v>5380</v>
      </c>
      <c r="AC11" s="828">
        <f>SUM('○参考１(R元):○参考１(R５)'!AC11)</f>
        <v>0</v>
      </c>
      <c r="AD11" s="828">
        <f>SUM('○参考１(R元):○参考１(R５)'!AD11)</f>
        <v>3766</v>
      </c>
      <c r="AE11" s="829">
        <f>SUM('○参考１(R元):○参考１(R５)'!AE11)</f>
        <v>0</v>
      </c>
    </row>
    <row r="12" spans="2:162" ht="13.5" customHeight="1">
      <c r="B12" s="1964"/>
      <c r="C12" s="1936" t="s">
        <v>269</v>
      </c>
      <c r="D12" s="1936"/>
      <c r="E12" s="1936"/>
      <c r="F12" s="1936"/>
      <c r="G12" s="1936"/>
      <c r="H12" s="1937"/>
      <c r="I12" s="818">
        <v>50</v>
      </c>
      <c r="J12" s="315">
        <f>SUM('○参考１(R元):○参考１(R５)'!J12)</f>
        <v>0</v>
      </c>
      <c r="K12" s="826">
        <f>SUM('○参考１(R元):○参考１(R５)'!K12)</f>
        <v>0</v>
      </c>
      <c r="L12" s="827">
        <f>SUM('○参考１(R元):○参考１(R５)'!L12)</f>
        <v>0</v>
      </c>
      <c r="M12" s="828">
        <f>SUM('○参考１(R元):○参考１(R５)'!M12)</f>
        <v>0</v>
      </c>
      <c r="N12" s="828">
        <f>SUM('○参考１(R元):○参考１(R５)'!N12)</f>
        <v>0</v>
      </c>
      <c r="O12" s="826">
        <f>SUM('○参考１(R元):○参考１(R５)'!O12)</f>
        <v>0</v>
      </c>
      <c r="P12" s="315">
        <f>SUM('○参考１(R元):○参考１(R５)'!P12)</f>
        <v>0</v>
      </c>
      <c r="Q12" s="828">
        <f>SUM('○参考１(R元):○参考１(R５)'!Q12)</f>
        <v>0</v>
      </c>
      <c r="R12" s="828">
        <f>SUM('○参考１(R元):○参考１(R５)'!R12)</f>
        <v>0</v>
      </c>
      <c r="S12" s="829">
        <f>SUM('○参考１(R元):○参考１(R５)'!S12)</f>
        <v>0</v>
      </c>
      <c r="T12" s="315">
        <f>SUM('○参考１(R元):○参考１(R５)'!T12)</f>
        <v>0</v>
      </c>
      <c r="U12" s="828">
        <f>SUM('○参考１(R元):○参考１(R５)'!U12)</f>
        <v>0</v>
      </c>
      <c r="V12" s="828">
        <f>SUM('○参考１(R元):○参考１(R５)'!V12)</f>
        <v>0</v>
      </c>
      <c r="W12" s="829">
        <f>SUM('○参考１(R元):○参考１(R５)'!W12)</f>
        <v>0</v>
      </c>
      <c r="X12" s="315">
        <f>SUM('○参考１(R元):○参考１(R５)'!X12)</f>
        <v>0</v>
      </c>
      <c r="Y12" s="828">
        <f>SUM('○参考１(R元):○参考１(R５)'!Y12)</f>
        <v>0</v>
      </c>
      <c r="Z12" s="828">
        <f>SUM('○参考１(R元):○参考１(R５)'!Z12)</f>
        <v>0</v>
      </c>
      <c r="AA12" s="829">
        <f>SUM('○参考１(R元):○参考１(R５)'!AA12)</f>
        <v>0</v>
      </c>
      <c r="AB12" s="315">
        <f>SUM('○参考１(R元):○参考１(R５)'!AB12)</f>
        <v>0</v>
      </c>
      <c r="AC12" s="828">
        <f>SUM('○参考１(R元):○参考１(R５)'!AC12)</f>
        <v>0</v>
      </c>
      <c r="AD12" s="828">
        <f>SUM('○参考１(R元):○参考１(R５)'!AD12)</f>
        <v>0</v>
      </c>
      <c r="AE12" s="829">
        <f>SUM('○参考１(R元):○参考１(R５)'!AE12)</f>
        <v>0</v>
      </c>
    </row>
    <row r="13" spans="2:162" ht="13.5" customHeight="1">
      <c r="B13" s="1964"/>
      <c r="C13" s="1921" t="s">
        <v>270</v>
      </c>
      <c r="D13" s="1922"/>
      <c r="E13" s="1922"/>
      <c r="F13" s="1922"/>
      <c r="G13" s="1922"/>
      <c r="H13" s="1923"/>
      <c r="I13" s="818">
        <v>70</v>
      </c>
      <c r="J13" s="315">
        <f>SUM('○参考１(R元):○参考１(R５)'!J13)</f>
        <v>0</v>
      </c>
      <c r="K13" s="826">
        <f>SUM('○参考１(R元):○参考１(R５)'!K13)</f>
        <v>0</v>
      </c>
      <c r="L13" s="827">
        <f>SUM('○参考１(R元):○参考１(R５)'!L13)</f>
        <v>0</v>
      </c>
      <c r="M13" s="828">
        <f>SUM('○参考１(R元):○参考１(R５)'!M13)</f>
        <v>0</v>
      </c>
      <c r="N13" s="828">
        <f>SUM('○参考１(R元):○参考１(R５)'!N13)</f>
        <v>0</v>
      </c>
      <c r="O13" s="826">
        <f>SUM('○参考１(R元):○参考１(R５)'!O13)</f>
        <v>0</v>
      </c>
      <c r="P13" s="315">
        <f>SUM('○参考１(R元):○参考１(R５)'!P13)</f>
        <v>0</v>
      </c>
      <c r="Q13" s="828">
        <f>SUM('○参考１(R元):○参考１(R５)'!Q13)</f>
        <v>0</v>
      </c>
      <c r="R13" s="828">
        <f>SUM('○参考１(R元):○参考１(R５)'!R13)</f>
        <v>0</v>
      </c>
      <c r="S13" s="829">
        <f>SUM('○参考１(R元):○参考１(R５)'!S13)</f>
        <v>0</v>
      </c>
      <c r="T13" s="315">
        <f>SUM('○参考１(R元):○参考１(R５)'!T13)</f>
        <v>0</v>
      </c>
      <c r="U13" s="828">
        <f>SUM('○参考１(R元):○参考１(R５)'!U13)</f>
        <v>0</v>
      </c>
      <c r="V13" s="828">
        <f>SUM('○参考１(R元):○参考１(R５)'!V13)</f>
        <v>0</v>
      </c>
      <c r="W13" s="829">
        <f>SUM('○参考１(R元):○参考１(R５)'!W13)</f>
        <v>0</v>
      </c>
      <c r="X13" s="315">
        <f>SUM('○参考１(R元):○参考１(R５)'!X13)</f>
        <v>0</v>
      </c>
      <c r="Y13" s="828">
        <f>SUM('○参考１(R元):○参考１(R５)'!Y13)</f>
        <v>0</v>
      </c>
      <c r="Z13" s="828">
        <f>SUM('○参考１(R元):○参考１(R５)'!Z13)</f>
        <v>0</v>
      </c>
      <c r="AA13" s="829">
        <f>SUM('○参考１(R元):○参考１(R５)'!AA13)</f>
        <v>0</v>
      </c>
      <c r="AB13" s="315">
        <f>SUM('○参考１(R元):○参考１(R５)'!AB13)</f>
        <v>0</v>
      </c>
      <c r="AC13" s="828">
        <f>SUM('○参考１(R元):○参考１(R５)'!AC13)</f>
        <v>0</v>
      </c>
      <c r="AD13" s="828">
        <f>SUM('○参考１(R元):○参考１(R５)'!AD13)</f>
        <v>0</v>
      </c>
      <c r="AE13" s="829">
        <f>SUM('○参考１(R元):○参考１(R５)'!AE13)</f>
        <v>0</v>
      </c>
    </row>
    <row r="14" spans="2:162" ht="13.5" customHeight="1">
      <c r="B14" s="1964"/>
      <c r="C14" s="1971" t="s">
        <v>271</v>
      </c>
      <c r="D14" s="1972"/>
      <c r="E14" s="1972"/>
      <c r="F14" s="1921" t="s">
        <v>648</v>
      </c>
      <c r="G14" s="1922"/>
      <c r="H14" s="1923"/>
      <c r="I14" s="818">
        <v>50</v>
      </c>
      <c r="J14" s="315">
        <f>SUM('○参考１(R元):○参考１(R５)'!J14)</f>
        <v>0</v>
      </c>
      <c r="K14" s="826">
        <f>SUM('○参考１(R元):○参考１(R５)'!K14)</f>
        <v>0</v>
      </c>
      <c r="L14" s="827">
        <f>SUM('○参考１(R元):○参考１(R５)'!L14)</f>
        <v>0</v>
      </c>
      <c r="M14" s="828">
        <f>SUM('○参考１(R元):○参考１(R５)'!M14)</f>
        <v>0</v>
      </c>
      <c r="N14" s="828">
        <f>SUM('○参考１(R元):○参考１(R５)'!N14)</f>
        <v>0</v>
      </c>
      <c r="O14" s="826">
        <f>SUM('○参考１(R元):○参考１(R５)'!O14)</f>
        <v>0</v>
      </c>
      <c r="P14" s="315">
        <f>SUM('○参考１(R元):○参考１(R５)'!P14)</f>
        <v>0</v>
      </c>
      <c r="Q14" s="828">
        <f>SUM('○参考１(R元):○参考１(R５)'!Q14)</f>
        <v>0</v>
      </c>
      <c r="R14" s="828">
        <f>SUM('○参考１(R元):○参考１(R５)'!R14)</f>
        <v>0</v>
      </c>
      <c r="S14" s="829">
        <f>SUM('○参考１(R元):○参考１(R５)'!S14)</f>
        <v>0</v>
      </c>
      <c r="T14" s="315">
        <f>SUM('○参考１(R元):○参考１(R５)'!T14)</f>
        <v>0</v>
      </c>
      <c r="U14" s="828">
        <f>SUM('○参考１(R元):○参考１(R５)'!U14)</f>
        <v>0</v>
      </c>
      <c r="V14" s="828">
        <f>SUM('○参考１(R元):○参考１(R５)'!V14)</f>
        <v>0</v>
      </c>
      <c r="W14" s="829">
        <f>SUM('○参考１(R元):○参考１(R５)'!W14)</f>
        <v>0</v>
      </c>
      <c r="X14" s="315">
        <f>SUM('○参考１(R元):○参考１(R５)'!X14)</f>
        <v>0</v>
      </c>
      <c r="Y14" s="828">
        <f>SUM('○参考１(R元):○参考１(R５)'!Y14)</f>
        <v>0</v>
      </c>
      <c r="Z14" s="828">
        <f>SUM('○参考１(R元):○参考１(R５)'!Z14)</f>
        <v>0</v>
      </c>
      <c r="AA14" s="829">
        <f>SUM('○参考１(R元):○参考１(R５)'!AA14)</f>
        <v>0</v>
      </c>
      <c r="AB14" s="315">
        <f>SUM('○参考１(R元):○参考１(R５)'!AB14)</f>
        <v>0</v>
      </c>
      <c r="AC14" s="828">
        <f>SUM('○参考１(R元):○参考１(R５)'!AC14)</f>
        <v>0</v>
      </c>
      <c r="AD14" s="828">
        <f>SUM('○参考１(R元):○参考１(R５)'!AD14)</f>
        <v>0</v>
      </c>
      <c r="AE14" s="829">
        <f>SUM('○参考１(R元):○参考１(R５)'!AE14)</f>
        <v>0</v>
      </c>
    </row>
    <row r="15" spans="2:162" ht="13.5" customHeight="1">
      <c r="B15" s="1964"/>
      <c r="C15" s="1973"/>
      <c r="D15" s="1974"/>
      <c r="E15" s="1974"/>
      <c r="F15" s="1942" t="s">
        <v>671</v>
      </c>
      <c r="G15" s="1943"/>
      <c r="H15" s="1944"/>
      <c r="I15" s="818">
        <v>50</v>
      </c>
      <c r="J15" s="315">
        <f>SUM('○参考１(R元):○参考１(R５)'!J15)</f>
        <v>0</v>
      </c>
      <c r="K15" s="826">
        <f>SUM('○参考１(R元):○参考１(R５)'!K15)</f>
        <v>0</v>
      </c>
      <c r="L15" s="827">
        <f>SUM('○参考１(R元):○参考１(R５)'!L15)</f>
        <v>0</v>
      </c>
      <c r="M15" s="828">
        <f>SUM('○参考１(R元):○参考１(R５)'!M15)</f>
        <v>0</v>
      </c>
      <c r="N15" s="828">
        <f>SUM('○参考１(R元):○参考１(R５)'!N15)</f>
        <v>0</v>
      </c>
      <c r="O15" s="826">
        <f>SUM('○参考１(R元):○参考１(R５)'!O15)</f>
        <v>0</v>
      </c>
      <c r="P15" s="315">
        <f>SUM('○参考１(R元):○参考１(R５)'!P15)</f>
        <v>0</v>
      </c>
      <c r="Q15" s="828">
        <f>SUM('○参考１(R元):○参考１(R５)'!Q15)</f>
        <v>0</v>
      </c>
      <c r="R15" s="828">
        <f>SUM('○参考１(R元):○参考１(R５)'!R15)</f>
        <v>0</v>
      </c>
      <c r="S15" s="829">
        <f>SUM('○参考１(R元):○参考１(R５)'!S15)</f>
        <v>0</v>
      </c>
      <c r="T15" s="315">
        <f>SUM('○参考１(R元):○参考１(R５)'!T15)</f>
        <v>0</v>
      </c>
      <c r="U15" s="828">
        <f>SUM('○参考１(R元):○参考１(R５)'!U15)</f>
        <v>0</v>
      </c>
      <c r="V15" s="828">
        <f>SUM('○参考１(R元):○参考１(R５)'!V15)</f>
        <v>0</v>
      </c>
      <c r="W15" s="829">
        <f>SUM('○参考１(R元):○参考１(R５)'!W15)</f>
        <v>0</v>
      </c>
      <c r="X15" s="315">
        <f>SUM('○参考１(R元):○参考１(R５)'!X15)</f>
        <v>0</v>
      </c>
      <c r="Y15" s="828">
        <f>SUM('○参考１(R元):○参考１(R５)'!Y15)</f>
        <v>0</v>
      </c>
      <c r="Z15" s="828">
        <f>SUM('○参考１(R元):○参考１(R５)'!Z15)</f>
        <v>0</v>
      </c>
      <c r="AA15" s="829">
        <f>SUM('○参考１(R元):○参考１(R５)'!AA15)</f>
        <v>0</v>
      </c>
      <c r="AB15" s="315">
        <f>SUM('○参考１(R元):○参考１(R５)'!AB15)</f>
        <v>0</v>
      </c>
      <c r="AC15" s="828">
        <f>SUM('○参考１(R元):○参考１(R５)'!AC15)</f>
        <v>0</v>
      </c>
      <c r="AD15" s="828">
        <f>SUM('○参考１(R元):○参考１(R５)'!AD15)</f>
        <v>0</v>
      </c>
      <c r="AE15" s="829">
        <f>SUM('○参考１(R元):○参考１(R５)'!AE15)</f>
        <v>0</v>
      </c>
    </row>
    <row r="16" spans="2:162" ht="13.5" customHeight="1">
      <c r="B16" s="1964"/>
      <c r="C16" s="1975"/>
      <c r="D16" s="1976"/>
      <c r="E16" s="1976"/>
      <c r="F16" s="1977" t="s">
        <v>670</v>
      </c>
      <c r="G16" s="1978"/>
      <c r="H16" s="1979"/>
      <c r="I16" s="818">
        <v>50</v>
      </c>
      <c r="J16" s="315">
        <f>SUM('○参考１(R元):○参考１(R５)'!J16)</f>
        <v>0</v>
      </c>
      <c r="K16" s="826">
        <f>SUM('○参考１(R元):○参考１(R５)'!K16)</f>
        <v>0</v>
      </c>
      <c r="L16" s="827">
        <f>SUM('○参考１(R元):○参考１(R５)'!L16)</f>
        <v>0</v>
      </c>
      <c r="M16" s="828">
        <f>SUM('○参考１(R元):○参考１(R５)'!M16)</f>
        <v>0</v>
      </c>
      <c r="N16" s="828">
        <f>SUM('○参考１(R元):○参考１(R５)'!N16)</f>
        <v>0</v>
      </c>
      <c r="O16" s="826">
        <f>SUM('○参考１(R元):○参考１(R５)'!O16)</f>
        <v>0</v>
      </c>
      <c r="P16" s="315">
        <f>SUM('○参考１(R元):○参考１(R５)'!P16)</f>
        <v>0</v>
      </c>
      <c r="Q16" s="828">
        <f>SUM('○参考１(R元):○参考１(R５)'!Q16)</f>
        <v>0</v>
      </c>
      <c r="R16" s="828">
        <f>SUM('○参考１(R元):○参考１(R５)'!R16)</f>
        <v>0</v>
      </c>
      <c r="S16" s="829">
        <f>SUM('○参考１(R元):○参考１(R５)'!S16)</f>
        <v>0</v>
      </c>
      <c r="T16" s="315">
        <f>SUM('○参考１(R元):○参考１(R５)'!T16)</f>
        <v>0</v>
      </c>
      <c r="U16" s="828">
        <f>SUM('○参考１(R元):○参考１(R５)'!U16)</f>
        <v>0</v>
      </c>
      <c r="V16" s="828">
        <f>SUM('○参考１(R元):○参考１(R５)'!V16)</f>
        <v>0</v>
      </c>
      <c r="W16" s="829">
        <f>SUM('○参考１(R元):○参考１(R５)'!W16)</f>
        <v>0</v>
      </c>
      <c r="X16" s="315">
        <f>SUM('○参考１(R元):○参考１(R５)'!X16)</f>
        <v>0</v>
      </c>
      <c r="Y16" s="828">
        <f>SUM('○参考１(R元):○参考１(R５)'!Y16)</f>
        <v>0</v>
      </c>
      <c r="Z16" s="828">
        <f>SUM('○参考１(R元):○参考１(R５)'!Z16)</f>
        <v>0</v>
      </c>
      <c r="AA16" s="829">
        <f>SUM('○参考１(R元):○参考１(R５)'!AA16)</f>
        <v>0</v>
      </c>
      <c r="AB16" s="315">
        <f>SUM('○参考１(R元):○参考１(R５)'!AB16)</f>
        <v>0</v>
      </c>
      <c r="AC16" s="828">
        <f>SUM('○参考１(R元):○参考１(R５)'!AC16)</f>
        <v>0</v>
      </c>
      <c r="AD16" s="828">
        <f>SUM('○参考１(R元):○参考１(R５)'!AD16)</f>
        <v>0</v>
      </c>
      <c r="AE16" s="829">
        <f>SUM('○参考１(R元):○参考１(R５)'!AE16)</f>
        <v>0</v>
      </c>
    </row>
    <row r="17" spans="1:31" ht="13.5" customHeight="1">
      <c r="B17" s="1964"/>
      <c r="C17" s="1936" t="s">
        <v>273</v>
      </c>
      <c r="D17" s="1936"/>
      <c r="E17" s="1936"/>
      <c r="F17" s="1936"/>
      <c r="G17" s="1936"/>
      <c r="H17" s="1937"/>
      <c r="I17" s="818">
        <v>100</v>
      </c>
      <c r="J17" s="315">
        <f>SUM('○参考１(R元):○参考１(R５)'!J17)</f>
        <v>131985</v>
      </c>
      <c r="K17" s="826">
        <f>SUM('○参考１(R元):○参考１(R５)'!K17)</f>
        <v>131985</v>
      </c>
      <c r="L17" s="827">
        <f>SUM('○参考１(R元):○参考１(R５)'!L17)</f>
        <v>272</v>
      </c>
      <c r="M17" s="828">
        <f>SUM('○参考１(R元):○参考１(R５)'!M17)</f>
        <v>0</v>
      </c>
      <c r="N17" s="828">
        <f>SUM('○参考１(R元):○参考１(R５)'!N17)</f>
        <v>0</v>
      </c>
      <c r="O17" s="826">
        <f>SUM('○参考１(R元):○参考１(R５)'!O17)</f>
        <v>0</v>
      </c>
      <c r="P17" s="315">
        <f>SUM('○参考１(R元):○参考１(R５)'!P17)</f>
        <v>562</v>
      </c>
      <c r="Q17" s="828">
        <f>SUM('○参考１(R元):○参考１(R５)'!Q17)</f>
        <v>0</v>
      </c>
      <c r="R17" s="828">
        <f>SUM('○参考１(R元):○参考１(R５)'!R17)</f>
        <v>0</v>
      </c>
      <c r="S17" s="829">
        <f>SUM('○参考１(R元):○参考１(R５)'!S17)</f>
        <v>0</v>
      </c>
      <c r="T17" s="315">
        <f>SUM('○参考１(R元):○参考１(R５)'!T17)</f>
        <v>852</v>
      </c>
      <c r="U17" s="828">
        <f>SUM('○参考１(R元):○参考１(R５)'!U17)</f>
        <v>0</v>
      </c>
      <c r="V17" s="828">
        <f>SUM('○参考１(R元):○参考１(R５)'!V17)</f>
        <v>0</v>
      </c>
      <c r="W17" s="829">
        <f>SUM('○参考１(R元):○参考１(R５)'!W17)</f>
        <v>0</v>
      </c>
      <c r="X17" s="315">
        <f>SUM('○参考１(R元):○参考１(R５)'!X17)</f>
        <v>2558</v>
      </c>
      <c r="Y17" s="828">
        <f>SUM('○参考１(R元):○参考１(R５)'!Y17)</f>
        <v>0</v>
      </c>
      <c r="Z17" s="828">
        <f>SUM('○参考１(R元):○参考１(R５)'!Z17)</f>
        <v>0</v>
      </c>
      <c r="AA17" s="829">
        <f>SUM('○参考１(R元):○参考１(R５)'!AA17)</f>
        <v>0</v>
      </c>
      <c r="AB17" s="315">
        <f>SUM('○参考１(R元):○参考１(R５)'!AB17)</f>
        <v>2848</v>
      </c>
      <c r="AC17" s="828">
        <f>SUM('○参考１(R元):○参考１(R５)'!AC17)</f>
        <v>0</v>
      </c>
      <c r="AD17" s="828">
        <f>SUM('○参考１(R元):○参考１(R５)'!AD17)</f>
        <v>0</v>
      </c>
      <c r="AE17" s="829">
        <f>SUM('○参考１(R元):○参考１(R５)'!AE17)</f>
        <v>0</v>
      </c>
    </row>
    <row r="18" spans="1:31" ht="13.5" customHeight="1">
      <c r="B18" s="1964"/>
      <c r="C18" s="1936" t="s">
        <v>683</v>
      </c>
      <c r="D18" s="1936"/>
      <c r="E18" s="1936"/>
      <c r="F18" s="1936"/>
      <c r="G18" s="1936"/>
      <c r="H18" s="1937"/>
      <c r="I18" s="818">
        <v>75</v>
      </c>
      <c r="J18" s="315">
        <f>SUM('○参考１(R元):○参考１(R５)'!J18)</f>
        <v>0</v>
      </c>
      <c r="K18" s="826">
        <f>SUM('○参考１(R元):○参考１(R５)'!K18)</f>
        <v>0</v>
      </c>
      <c r="L18" s="827">
        <f>SUM('○参考１(R元):○参考１(R５)'!L18)</f>
        <v>0</v>
      </c>
      <c r="M18" s="828">
        <f>SUM('○参考１(R元):○参考１(R５)'!M18)</f>
        <v>0</v>
      </c>
      <c r="N18" s="828">
        <f>SUM('○参考１(R元):○参考１(R５)'!N18)</f>
        <v>0</v>
      </c>
      <c r="O18" s="826">
        <f>SUM('○参考１(R元):○参考１(R５)'!O18)</f>
        <v>0</v>
      </c>
      <c r="P18" s="315">
        <f>SUM('○参考１(R元):○参考１(R５)'!P18)</f>
        <v>0</v>
      </c>
      <c r="Q18" s="828">
        <f>SUM('○参考１(R元):○参考１(R５)'!Q18)</f>
        <v>0</v>
      </c>
      <c r="R18" s="828">
        <f>SUM('○参考１(R元):○参考１(R５)'!R18)</f>
        <v>0</v>
      </c>
      <c r="S18" s="829">
        <f>SUM('○参考１(R元):○参考１(R５)'!S18)</f>
        <v>0</v>
      </c>
      <c r="T18" s="315">
        <f>SUM('○参考１(R元):○参考１(R５)'!T18)</f>
        <v>0</v>
      </c>
      <c r="U18" s="828">
        <f>SUM('○参考１(R元):○参考１(R５)'!U18)</f>
        <v>0</v>
      </c>
      <c r="V18" s="828">
        <f>SUM('○参考１(R元):○参考１(R５)'!V18)</f>
        <v>0</v>
      </c>
      <c r="W18" s="829">
        <f>SUM('○参考１(R元):○参考１(R５)'!W18)</f>
        <v>0</v>
      </c>
      <c r="X18" s="315">
        <f>SUM('○参考１(R元):○参考１(R５)'!X18)</f>
        <v>0</v>
      </c>
      <c r="Y18" s="828">
        <f>SUM('○参考１(R元):○参考１(R５)'!Y18)</f>
        <v>0</v>
      </c>
      <c r="Z18" s="828">
        <f>SUM('○参考１(R元):○参考１(R５)'!Z18)</f>
        <v>0</v>
      </c>
      <c r="AA18" s="829">
        <f>SUM('○参考１(R元):○参考１(R５)'!AA18)</f>
        <v>0</v>
      </c>
      <c r="AB18" s="315">
        <f>SUM('○参考１(R元):○参考１(R５)'!AB18)</f>
        <v>0</v>
      </c>
      <c r="AC18" s="828">
        <f>SUM('○参考１(R元):○参考１(R５)'!AC18)</f>
        <v>0</v>
      </c>
      <c r="AD18" s="828">
        <f>SUM('○参考１(R元):○参考１(R５)'!AD18)</f>
        <v>0</v>
      </c>
      <c r="AE18" s="829">
        <f>SUM('○参考１(R元):○参考１(R５)'!AE18)</f>
        <v>0</v>
      </c>
    </row>
    <row r="19" spans="1:31" ht="13.5" customHeight="1">
      <c r="B19" s="1964"/>
      <c r="C19" s="1936" t="s">
        <v>684</v>
      </c>
      <c r="D19" s="1936"/>
      <c r="E19" s="1936"/>
      <c r="F19" s="1936"/>
      <c r="G19" s="1936"/>
      <c r="H19" s="1937"/>
      <c r="I19" s="818">
        <v>100</v>
      </c>
      <c r="J19" s="315">
        <f>SUM('○参考１(R元):○参考１(R５)'!J19)</f>
        <v>0</v>
      </c>
      <c r="K19" s="826">
        <f>SUM('○参考１(R元):○参考１(R５)'!K19)</f>
        <v>0</v>
      </c>
      <c r="L19" s="827">
        <f>SUM('○参考１(R元):○参考１(R５)'!L19)</f>
        <v>0</v>
      </c>
      <c r="M19" s="828">
        <f>SUM('○参考１(R元):○参考１(R５)'!M19)</f>
        <v>0</v>
      </c>
      <c r="N19" s="828">
        <f>SUM('○参考１(R元):○参考１(R５)'!N19)</f>
        <v>0</v>
      </c>
      <c r="O19" s="826">
        <f>SUM('○参考１(R元):○参考１(R５)'!O19)</f>
        <v>0</v>
      </c>
      <c r="P19" s="315">
        <f>SUM('○参考１(R元):○参考１(R５)'!P19)</f>
        <v>0</v>
      </c>
      <c r="Q19" s="828">
        <f>SUM('○参考１(R元):○参考１(R５)'!Q19)</f>
        <v>0</v>
      </c>
      <c r="R19" s="828">
        <f>SUM('○参考１(R元):○参考１(R５)'!R19)</f>
        <v>0</v>
      </c>
      <c r="S19" s="829">
        <f>SUM('○参考１(R元):○参考１(R５)'!S19)</f>
        <v>0</v>
      </c>
      <c r="T19" s="315">
        <f>SUM('○参考１(R元):○参考１(R５)'!T19)</f>
        <v>0</v>
      </c>
      <c r="U19" s="828">
        <f>SUM('○参考１(R元):○参考１(R５)'!U19)</f>
        <v>0</v>
      </c>
      <c r="V19" s="828">
        <f>SUM('○参考１(R元):○参考１(R５)'!V19)</f>
        <v>0</v>
      </c>
      <c r="W19" s="829">
        <f>SUM('○参考１(R元):○参考１(R５)'!W19)</f>
        <v>0</v>
      </c>
      <c r="X19" s="315">
        <f>SUM('○参考１(R元):○参考１(R５)'!X19)</f>
        <v>0</v>
      </c>
      <c r="Y19" s="828">
        <f>SUM('○参考１(R元):○参考１(R５)'!Y19)</f>
        <v>0</v>
      </c>
      <c r="Z19" s="828">
        <f>SUM('○参考１(R元):○参考１(R５)'!Z19)</f>
        <v>0</v>
      </c>
      <c r="AA19" s="829">
        <f>SUM('○参考１(R元):○参考１(R５)'!AA19)</f>
        <v>0</v>
      </c>
      <c r="AB19" s="315">
        <f>SUM('○参考１(R元):○参考１(R５)'!AB19)</f>
        <v>0</v>
      </c>
      <c r="AC19" s="828">
        <f>SUM('○参考１(R元):○参考１(R５)'!AC19)</f>
        <v>0</v>
      </c>
      <c r="AD19" s="828">
        <f>SUM('○参考１(R元):○参考１(R５)'!AD19)</f>
        <v>0</v>
      </c>
      <c r="AE19" s="829">
        <f>SUM('○参考１(R元):○参考１(R５)'!AE19)</f>
        <v>0</v>
      </c>
    </row>
    <row r="20" spans="1:31" ht="13.5" customHeight="1">
      <c r="B20" s="1965"/>
      <c r="C20" s="1949" t="s">
        <v>274</v>
      </c>
      <c r="D20" s="1950"/>
      <c r="E20" s="1950"/>
      <c r="F20" s="1950"/>
      <c r="G20" s="1950"/>
      <c r="H20" s="1951"/>
      <c r="I20" s="830">
        <v>50</v>
      </c>
      <c r="J20" s="315">
        <f>SUM('○参考１(R元):○参考１(R５)'!J20)</f>
        <v>0</v>
      </c>
      <c r="K20" s="836">
        <f>SUM('○参考１(R元):○参考１(R５)'!K20)</f>
        <v>0</v>
      </c>
      <c r="L20" s="837">
        <f>SUM('○参考１(R元):○参考１(R５)'!L20)</f>
        <v>0</v>
      </c>
      <c r="M20" s="838">
        <f>SUM('○参考１(R元):○参考１(R５)'!M20)</f>
        <v>0</v>
      </c>
      <c r="N20" s="838">
        <f>SUM('○参考１(R元):○参考１(R５)'!N20)</f>
        <v>0</v>
      </c>
      <c r="O20" s="836">
        <f>SUM('○参考１(R元):○参考１(R５)'!O20)</f>
        <v>0</v>
      </c>
      <c r="P20" s="835">
        <f>SUM('○参考１(R元):○参考１(R５)'!P20)</f>
        <v>0</v>
      </c>
      <c r="Q20" s="838">
        <f>SUM('○参考１(R元):○参考１(R５)'!Q20)</f>
        <v>0</v>
      </c>
      <c r="R20" s="838">
        <f>SUM('○参考１(R元):○参考１(R５)'!R20)</f>
        <v>0</v>
      </c>
      <c r="S20" s="839">
        <f>SUM('○参考１(R元):○参考１(R５)'!S20)</f>
        <v>0</v>
      </c>
      <c r="T20" s="835">
        <f>SUM('○参考１(R元):○参考１(R５)'!T20)</f>
        <v>0</v>
      </c>
      <c r="U20" s="838">
        <f>SUM('○参考１(R元):○参考１(R５)'!U20)</f>
        <v>0</v>
      </c>
      <c r="V20" s="838">
        <f>SUM('○参考１(R元):○参考１(R５)'!V20)</f>
        <v>0</v>
      </c>
      <c r="W20" s="839">
        <f>SUM('○参考１(R元):○参考１(R５)'!W20)</f>
        <v>0</v>
      </c>
      <c r="X20" s="835">
        <f>SUM('○参考１(R元):○参考１(R５)'!X20)</f>
        <v>0</v>
      </c>
      <c r="Y20" s="838">
        <f>SUM('○参考１(R元):○参考１(R５)'!Y20)</f>
        <v>0</v>
      </c>
      <c r="Z20" s="838">
        <f>SUM('○参考１(R元):○参考１(R５)'!Z20)</f>
        <v>0</v>
      </c>
      <c r="AA20" s="839">
        <f>SUM('○参考１(R元):○参考１(R５)'!AA20)</f>
        <v>0</v>
      </c>
      <c r="AB20" s="835">
        <f>SUM('○参考１(R元):○参考１(R５)'!AB20)</f>
        <v>0</v>
      </c>
      <c r="AC20" s="838">
        <f>SUM('○参考１(R元):○参考１(R５)'!AC20)</f>
        <v>0</v>
      </c>
      <c r="AD20" s="838">
        <f>SUM('○参考１(R元):○参考１(R５)'!AD20)</f>
        <v>0</v>
      </c>
      <c r="AE20" s="839">
        <f>SUM('○参考１(R元):○参考１(R５)'!AE20)</f>
        <v>0</v>
      </c>
    </row>
    <row r="21" spans="1:31" ht="13.5" customHeight="1">
      <c r="B21" s="1965"/>
      <c r="C21" s="1921" t="s">
        <v>699</v>
      </c>
      <c r="D21" s="1922"/>
      <c r="E21" s="1922"/>
      <c r="F21" s="1922"/>
      <c r="G21" s="1922"/>
      <c r="H21" s="1923"/>
      <c r="I21" s="830">
        <v>80</v>
      </c>
      <c r="J21" s="835">
        <f>SUM('○参考１(R元):○参考１(R５)'!J21)</f>
        <v>0</v>
      </c>
      <c r="K21" s="836">
        <f>SUM('○参考１(R元):○参考１(R５)'!K21)</f>
        <v>0</v>
      </c>
      <c r="L21" s="837">
        <f>SUM('○参考１(R元):○参考１(R５)'!L21)</f>
        <v>0</v>
      </c>
      <c r="M21" s="838">
        <f>SUM('○参考１(R元):○参考１(R５)'!M21)</f>
        <v>0</v>
      </c>
      <c r="N21" s="838">
        <f>SUM('○参考１(R元):○参考１(R５)'!N21)</f>
        <v>0</v>
      </c>
      <c r="O21" s="836">
        <f>SUM('○参考１(R元):○参考１(R５)'!O21)</f>
        <v>0</v>
      </c>
      <c r="P21" s="835">
        <f>SUM('○参考１(R元):○参考１(R５)'!P21)</f>
        <v>0</v>
      </c>
      <c r="Q21" s="838">
        <f>SUM('○参考１(R元):○参考１(R５)'!Q21)</f>
        <v>0</v>
      </c>
      <c r="R21" s="838">
        <f>SUM('○参考１(R元):○参考１(R５)'!R21)</f>
        <v>0</v>
      </c>
      <c r="S21" s="839">
        <f>SUM('○参考１(R元):○参考１(R５)'!S21)</f>
        <v>0</v>
      </c>
      <c r="T21" s="835">
        <f>SUM('○参考１(R元):○参考１(R５)'!T21)</f>
        <v>0</v>
      </c>
      <c r="U21" s="838">
        <f>SUM('○参考１(R元):○参考１(R５)'!U21)</f>
        <v>0</v>
      </c>
      <c r="V21" s="838">
        <f>SUM('○参考１(R元):○参考１(R５)'!V21)</f>
        <v>0</v>
      </c>
      <c r="W21" s="839">
        <f>SUM('○参考１(R元):○参考１(R５)'!W21)</f>
        <v>0</v>
      </c>
      <c r="X21" s="835">
        <f>SUM('○参考１(R元):○参考１(R５)'!X21)</f>
        <v>0</v>
      </c>
      <c r="Y21" s="838">
        <f>SUM('○参考１(R元):○参考１(R５)'!Y21)</f>
        <v>0</v>
      </c>
      <c r="Z21" s="838">
        <f>SUM('○参考１(R元):○参考１(R５)'!Z21)</f>
        <v>0</v>
      </c>
      <c r="AA21" s="839">
        <f>SUM('○参考１(R元):○参考１(R５)'!AA21)</f>
        <v>0</v>
      </c>
      <c r="AB21" s="835">
        <f>SUM('○参考１(R元):○参考１(R５)'!AB21)</f>
        <v>0</v>
      </c>
      <c r="AC21" s="838">
        <f>SUM('○参考１(R元):○参考１(R５)'!AC21)</f>
        <v>0</v>
      </c>
      <c r="AD21" s="838">
        <f>SUM('○参考１(R元):○参考１(R５)'!AD21)</f>
        <v>0</v>
      </c>
      <c r="AE21" s="839">
        <f>SUM('○参考１(R元):○参考１(R５)'!AE21)</f>
        <v>0</v>
      </c>
    </row>
    <row r="22" spans="1:31" ht="13.5" customHeight="1">
      <c r="B22" s="1965"/>
      <c r="C22" s="1921" t="s">
        <v>678</v>
      </c>
      <c r="D22" s="1922"/>
      <c r="E22" s="1922"/>
      <c r="F22" s="1922"/>
      <c r="G22" s="1922"/>
      <c r="H22" s="1923"/>
      <c r="I22" s="830">
        <v>70</v>
      </c>
      <c r="J22" s="835">
        <f>SUM('○参考１(R元):○参考１(R５)'!J22)</f>
        <v>0</v>
      </c>
      <c r="K22" s="836">
        <f>SUM('○参考１(R元):○参考１(R５)'!K22)</f>
        <v>0</v>
      </c>
      <c r="L22" s="837">
        <f>SUM('○参考１(R元):○参考１(R５)'!L22)</f>
        <v>0</v>
      </c>
      <c r="M22" s="838">
        <f>SUM('○参考１(R元):○参考１(R５)'!M22)</f>
        <v>0</v>
      </c>
      <c r="N22" s="838">
        <f>SUM('○参考１(R元):○参考１(R５)'!N22)</f>
        <v>0</v>
      </c>
      <c r="O22" s="836">
        <f>SUM('○参考１(R元):○参考１(R５)'!O22)</f>
        <v>0</v>
      </c>
      <c r="P22" s="835">
        <f>SUM('○参考１(R元):○参考１(R５)'!P22)</f>
        <v>0</v>
      </c>
      <c r="Q22" s="838">
        <f>SUM('○参考１(R元):○参考１(R５)'!Q22)</f>
        <v>0</v>
      </c>
      <c r="R22" s="838">
        <f>SUM('○参考１(R元):○参考１(R５)'!R22)</f>
        <v>0</v>
      </c>
      <c r="S22" s="839">
        <f>SUM('○参考１(R元):○参考１(R５)'!S22)</f>
        <v>0</v>
      </c>
      <c r="T22" s="835">
        <f>SUM('○参考１(R元):○参考１(R５)'!T22)</f>
        <v>0</v>
      </c>
      <c r="U22" s="838">
        <f>SUM('○参考１(R元):○参考１(R５)'!U22)</f>
        <v>0</v>
      </c>
      <c r="V22" s="838">
        <f>SUM('○参考１(R元):○参考１(R５)'!V22)</f>
        <v>0</v>
      </c>
      <c r="W22" s="839">
        <f>SUM('○参考１(R元):○参考１(R５)'!W22)</f>
        <v>0</v>
      </c>
      <c r="X22" s="835">
        <f>SUM('○参考１(R元):○参考１(R５)'!X22)</f>
        <v>0</v>
      </c>
      <c r="Y22" s="838">
        <f>SUM('○参考１(R元):○参考１(R５)'!Y22)</f>
        <v>0</v>
      </c>
      <c r="Z22" s="838">
        <f>SUM('○参考１(R元):○参考１(R５)'!Z22)</f>
        <v>0</v>
      </c>
      <c r="AA22" s="839">
        <f>SUM('○参考１(R元):○参考１(R５)'!AA22)</f>
        <v>0</v>
      </c>
      <c r="AB22" s="835">
        <f>SUM('○参考１(R元):○参考１(R５)'!AB22)</f>
        <v>0</v>
      </c>
      <c r="AC22" s="838">
        <f>SUM('○参考１(R元):○参考１(R５)'!AC22)</f>
        <v>0</v>
      </c>
      <c r="AD22" s="838">
        <f>SUM('○参考１(R元):○参考１(R５)'!AD22)</f>
        <v>0</v>
      </c>
      <c r="AE22" s="839">
        <f>SUM('○参考１(R元):○参考１(R５)'!AE22)</f>
        <v>0</v>
      </c>
    </row>
    <row r="23" spans="1:31" ht="13.5" customHeight="1">
      <c r="A23" s="801">
        <v>1</v>
      </c>
      <c r="B23" s="1966"/>
      <c r="C23" s="1969" t="s">
        <v>55</v>
      </c>
      <c r="D23" s="1969"/>
      <c r="E23" s="1969"/>
      <c r="F23" s="1969"/>
      <c r="G23" s="1969"/>
      <c r="H23" s="1970"/>
      <c r="I23" s="840"/>
      <c r="J23" s="841">
        <f>SUM('○参考１(R元):○参考１(R５)'!J23)</f>
        <v>1584585</v>
      </c>
      <c r="K23" s="842">
        <f>SUM('○参考１(R元):○参考１(R５)'!K23)</f>
        <v>714785</v>
      </c>
      <c r="L23" s="843">
        <f>SUM('○参考１(R元):○参考１(R５)'!L23)</f>
        <v>677</v>
      </c>
      <c r="M23" s="844">
        <f>SUM('○参考１(R元):○参考１(R５)'!M23)</f>
        <v>0</v>
      </c>
      <c r="N23" s="844">
        <f>SUM('○参考１(R元):○参考１(R５)'!N23)</f>
        <v>316</v>
      </c>
      <c r="O23" s="842">
        <f>SUM('○参考１(R元):○参考１(R５)'!O23)</f>
        <v>0</v>
      </c>
      <c r="P23" s="841">
        <f>SUM('○参考１(R元):○参考１(R５)'!P23)</f>
        <v>2117</v>
      </c>
      <c r="Q23" s="844">
        <f>SUM('○参考１(R元):○参考１(R５)'!Q23)</f>
        <v>0</v>
      </c>
      <c r="R23" s="844">
        <f>SUM('○参考１(R元):○参考１(R５)'!R23)</f>
        <v>1162</v>
      </c>
      <c r="S23" s="845">
        <f>SUM('○参考１(R元):○参考１(R５)'!S23)</f>
        <v>0</v>
      </c>
      <c r="T23" s="841">
        <f>SUM('○参考１(R元):○参考１(R５)'!T23)</f>
        <v>8667</v>
      </c>
      <c r="U23" s="844">
        <f>SUM('○参考１(R元):○参考１(R５)'!U23)</f>
        <v>0</v>
      </c>
      <c r="V23" s="844">
        <f>SUM('○参考１(R元):○参考１(R５)'!V23)</f>
        <v>5985</v>
      </c>
      <c r="W23" s="845">
        <f>SUM('○参考１(R元):○参考１(R５)'!W23)</f>
        <v>0</v>
      </c>
      <c r="X23" s="841">
        <f>SUM('○参考１(R元):○参考１(R５)'!X23)</f>
        <v>12407</v>
      </c>
      <c r="Y23" s="844">
        <f>SUM('○参考１(R元):○参考１(R５)'!Y23)</f>
        <v>0</v>
      </c>
      <c r="Z23" s="844">
        <f>SUM('○参考１(R元):○参考１(R５)'!Z23)</f>
        <v>7430</v>
      </c>
      <c r="AA23" s="845">
        <f>SUM('○参考１(R元):○参考１(R５)'!AA23)</f>
        <v>0</v>
      </c>
      <c r="AB23" s="841">
        <f>SUM('○参考１(R元):○参考１(R５)'!AB23)</f>
        <v>18291</v>
      </c>
      <c r="AC23" s="844">
        <f>SUM('○参考１(R元):○参考１(R５)'!AC23)</f>
        <v>0</v>
      </c>
      <c r="AD23" s="844">
        <f>SUM('○参考１(R元):○参考１(R５)'!AD23)</f>
        <v>11710</v>
      </c>
      <c r="AE23" s="845">
        <f>SUM('○参考１(R元):○参考１(R５)'!AE23)</f>
        <v>0</v>
      </c>
    </row>
    <row r="24" spans="1:31" s="846" customFormat="1" ht="13.5" customHeight="1">
      <c r="A24" s="846">
        <v>2</v>
      </c>
      <c r="B24" s="847"/>
      <c r="C24" s="1945" t="s">
        <v>275</v>
      </c>
      <c r="D24" s="1946"/>
      <c r="E24" s="1945" t="s">
        <v>276</v>
      </c>
      <c r="F24" s="1947"/>
      <c r="G24" s="1947"/>
      <c r="H24" s="1948"/>
      <c r="I24" s="813">
        <v>70</v>
      </c>
      <c r="J24" s="889">
        <f>SUM('○参考１(R元):○参考１(R５)'!J24)</f>
        <v>0</v>
      </c>
      <c r="K24" s="890">
        <f>SUM('○参考１(R元):○参考１(R５)'!K24)</f>
        <v>0</v>
      </c>
      <c r="L24" s="891">
        <f>SUM('○参考１(R元):○参考１(R５)'!L24)</f>
        <v>0</v>
      </c>
      <c r="M24" s="892">
        <f>SUM('○参考１(R元):○参考１(R５)'!M24)</f>
        <v>0</v>
      </c>
      <c r="N24" s="892">
        <f>SUM('○参考１(R元):○参考１(R５)'!N24)</f>
        <v>0</v>
      </c>
      <c r="O24" s="890">
        <f>SUM('○参考１(R元):○参考１(R５)'!O24)</f>
        <v>0</v>
      </c>
      <c r="P24" s="889">
        <f>SUM('○参考１(R元):○参考１(R５)'!P24)</f>
        <v>0</v>
      </c>
      <c r="Q24" s="892">
        <f>SUM('○参考１(R元):○参考１(R５)'!Q24)</f>
        <v>0</v>
      </c>
      <c r="R24" s="892">
        <f>SUM('○参考１(R元):○参考１(R５)'!R24)</f>
        <v>0</v>
      </c>
      <c r="S24" s="893">
        <f>SUM('○参考１(R元):○参考１(R５)'!S24)</f>
        <v>0</v>
      </c>
      <c r="T24" s="889">
        <f>SUM('○参考１(R元):○参考１(R５)'!T24)</f>
        <v>0</v>
      </c>
      <c r="U24" s="892">
        <f>SUM('○参考１(R元):○参考１(R５)'!U24)</f>
        <v>0</v>
      </c>
      <c r="V24" s="892">
        <f>SUM('○参考１(R元):○参考１(R５)'!V24)</f>
        <v>0</v>
      </c>
      <c r="W24" s="893">
        <f>SUM('○参考１(R元):○参考１(R５)'!W24)</f>
        <v>0</v>
      </c>
      <c r="X24" s="889">
        <f>SUM('○参考１(R元):○参考１(R５)'!X24)</f>
        <v>0</v>
      </c>
      <c r="Y24" s="892">
        <f>SUM('○参考１(R元):○参考１(R５)'!Y24)</f>
        <v>0</v>
      </c>
      <c r="Z24" s="892">
        <f>SUM('○参考１(R元):○参考１(R５)'!Z24)</f>
        <v>0</v>
      </c>
      <c r="AA24" s="893">
        <f>SUM('○参考１(R元):○参考１(R５)'!AA24)</f>
        <v>0</v>
      </c>
      <c r="AB24" s="889">
        <f>SUM('○参考１(R元):○参考１(R５)'!AB24)</f>
        <v>0</v>
      </c>
      <c r="AC24" s="892">
        <f>SUM('○参考１(R元):○参考１(R５)'!AC24)</f>
        <v>0</v>
      </c>
      <c r="AD24" s="892">
        <f>SUM('○参考１(R元):○参考１(R５)'!AD24)</f>
        <v>0</v>
      </c>
      <c r="AE24" s="893">
        <f>SUM('○参考１(R元):○参考１(R５)'!AE24)</f>
        <v>0</v>
      </c>
    </row>
    <row r="25" spans="1:31" ht="13.5" customHeight="1">
      <c r="B25" s="1787" t="s">
        <v>277</v>
      </c>
      <c r="C25" s="1912" t="s">
        <v>278</v>
      </c>
      <c r="D25" s="1913"/>
      <c r="E25" s="1903" t="s">
        <v>672</v>
      </c>
      <c r="F25" s="1906"/>
      <c r="G25" s="1906"/>
      <c r="H25" s="1907"/>
      <c r="I25" s="848">
        <v>30</v>
      </c>
      <c r="J25" s="867">
        <f>SUM('○参考１(R元):○参考１(R５)'!J25)</f>
        <v>0</v>
      </c>
      <c r="K25" s="868">
        <f>SUM('○参考１(R元):○参考１(R５)'!K25)</f>
        <v>0</v>
      </c>
      <c r="L25" s="869">
        <f>SUM('○参考１(R元):○参考１(R５)'!L25)</f>
        <v>0</v>
      </c>
      <c r="M25" s="870">
        <f>SUM('○参考１(R元):○参考１(R５)'!M25)</f>
        <v>0</v>
      </c>
      <c r="N25" s="870">
        <f>SUM('○参考１(R元):○参考１(R５)'!N25)</f>
        <v>0</v>
      </c>
      <c r="O25" s="868">
        <f>SUM('○参考１(R元):○参考１(R５)'!O25)</f>
        <v>0</v>
      </c>
      <c r="P25" s="867">
        <f>SUM('○参考１(R元):○参考１(R５)'!P25)</f>
        <v>0</v>
      </c>
      <c r="Q25" s="870">
        <f>SUM('○参考１(R元):○参考１(R５)'!Q25)</f>
        <v>0</v>
      </c>
      <c r="R25" s="870">
        <f>SUM('○参考１(R元):○参考１(R５)'!R25)</f>
        <v>0</v>
      </c>
      <c r="S25" s="871">
        <f>SUM('○参考１(R元):○参考１(R５)'!S25)</f>
        <v>0</v>
      </c>
      <c r="T25" s="867">
        <f>SUM('○参考１(R元):○参考１(R５)'!T25)</f>
        <v>0</v>
      </c>
      <c r="U25" s="870">
        <f>SUM('○参考１(R元):○参考１(R５)'!U25)</f>
        <v>0</v>
      </c>
      <c r="V25" s="870">
        <f>SUM('○参考１(R元):○参考１(R５)'!V25)</f>
        <v>0</v>
      </c>
      <c r="W25" s="871">
        <f>SUM('○参考１(R元):○参考１(R５)'!W25)</f>
        <v>0</v>
      </c>
      <c r="X25" s="867">
        <f>SUM('○参考１(R元):○参考１(R５)'!X25)</f>
        <v>0</v>
      </c>
      <c r="Y25" s="870">
        <f>SUM('○参考１(R元):○参考１(R５)'!Y25)</f>
        <v>0</v>
      </c>
      <c r="Z25" s="870">
        <f>SUM('○参考１(R元):○参考１(R５)'!Z25)</f>
        <v>0</v>
      </c>
      <c r="AA25" s="871">
        <f>SUM('○参考１(R元):○参考１(R５)'!AA25)</f>
        <v>0</v>
      </c>
      <c r="AB25" s="867">
        <f>SUM('○参考１(R元):○参考１(R５)'!AB25)</f>
        <v>0</v>
      </c>
      <c r="AC25" s="870">
        <f>SUM('○参考１(R元):○参考１(R５)'!AC25)</f>
        <v>0</v>
      </c>
      <c r="AD25" s="870">
        <f>SUM('○参考１(R元):○参考１(R５)'!AD25)</f>
        <v>0</v>
      </c>
      <c r="AE25" s="871">
        <f>SUM('○参考１(R元):○参考１(R５)'!AE25)</f>
        <v>0</v>
      </c>
    </row>
    <row r="26" spans="1:31" ht="13.5" customHeight="1">
      <c r="B26" s="1787"/>
      <c r="C26" s="1912"/>
      <c r="D26" s="1913"/>
      <c r="E26" s="1818" t="s">
        <v>673</v>
      </c>
      <c r="F26" s="1819"/>
      <c r="G26" s="1819"/>
      <c r="H26" s="1820"/>
      <c r="I26" s="848">
        <v>30</v>
      </c>
      <c r="J26" s="867">
        <f>SUM('○参考１(R元):○参考１(R５)'!J26)</f>
        <v>0</v>
      </c>
      <c r="K26" s="868">
        <f>SUM('○参考１(R元):○参考１(R５)'!K26)</f>
        <v>0</v>
      </c>
      <c r="L26" s="869">
        <f>SUM('○参考１(R元):○参考１(R５)'!L26)</f>
        <v>0</v>
      </c>
      <c r="M26" s="870">
        <f>SUM('○参考１(R元):○参考１(R５)'!M26)</f>
        <v>0</v>
      </c>
      <c r="N26" s="870">
        <f>SUM('○参考１(R元):○参考１(R５)'!N26)</f>
        <v>0</v>
      </c>
      <c r="O26" s="868">
        <f>SUM('○参考１(R元):○参考１(R５)'!O26)</f>
        <v>0</v>
      </c>
      <c r="P26" s="867">
        <f>SUM('○参考１(R元):○参考１(R５)'!P26)</f>
        <v>0</v>
      </c>
      <c r="Q26" s="870">
        <f>SUM('○参考１(R元):○参考１(R５)'!Q26)</f>
        <v>0</v>
      </c>
      <c r="R26" s="870">
        <f>SUM('○参考１(R元):○参考１(R５)'!R26)</f>
        <v>0</v>
      </c>
      <c r="S26" s="871">
        <f>SUM('○参考１(R元):○参考１(R５)'!S26)</f>
        <v>0</v>
      </c>
      <c r="T26" s="867">
        <f>SUM('○参考１(R元):○参考１(R５)'!T26)</f>
        <v>0</v>
      </c>
      <c r="U26" s="870">
        <f>SUM('○参考１(R元):○参考１(R５)'!U26)</f>
        <v>0</v>
      </c>
      <c r="V26" s="870">
        <f>SUM('○参考１(R元):○参考１(R５)'!V26)</f>
        <v>0</v>
      </c>
      <c r="W26" s="871">
        <f>SUM('○参考１(R元):○参考１(R５)'!W26)</f>
        <v>0</v>
      </c>
      <c r="X26" s="867">
        <f>SUM('○参考１(R元):○参考１(R５)'!X26)</f>
        <v>0</v>
      </c>
      <c r="Y26" s="870">
        <f>SUM('○参考１(R元):○参考１(R５)'!Y26)</f>
        <v>0</v>
      </c>
      <c r="Z26" s="870">
        <f>SUM('○参考１(R元):○参考１(R５)'!Z26)</f>
        <v>0</v>
      </c>
      <c r="AA26" s="871">
        <f>SUM('○参考１(R元):○参考１(R５)'!AA26)</f>
        <v>0</v>
      </c>
      <c r="AB26" s="867">
        <f>SUM('○参考１(R元):○参考１(R５)'!AB26)</f>
        <v>0</v>
      </c>
      <c r="AC26" s="870">
        <f>SUM('○参考１(R元):○参考１(R５)'!AC26)</f>
        <v>0</v>
      </c>
      <c r="AD26" s="870">
        <f>SUM('○参考１(R元):○参考１(R５)'!AD26)</f>
        <v>0</v>
      </c>
      <c r="AE26" s="871">
        <f>SUM('○参考１(R元):○参考１(R５)'!AE26)</f>
        <v>0</v>
      </c>
    </row>
    <row r="27" spans="1:31" ht="13.5" hidden="1" customHeight="1">
      <c r="B27" s="1787"/>
      <c r="C27" s="1912"/>
      <c r="D27" s="1913"/>
      <c r="E27" s="1818" t="s">
        <v>379</v>
      </c>
      <c r="F27" s="1843"/>
      <c r="G27" s="1843"/>
      <c r="H27" s="1844"/>
      <c r="I27" s="818">
        <v>30</v>
      </c>
      <c r="J27" s="867">
        <f>SUM('○参考１(R元):○参考１(R５)'!J27)</f>
        <v>0</v>
      </c>
      <c r="K27" s="868">
        <f>SUM('○参考１(R元):○参考１(R５)'!K27)</f>
        <v>0</v>
      </c>
      <c r="L27" s="869">
        <f>SUM('○参考１(R元):○参考１(R５)'!L27)</f>
        <v>0</v>
      </c>
      <c r="M27" s="870">
        <f>SUM('○参考１(R元):○参考１(R５)'!M27)</f>
        <v>0</v>
      </c>
      <c r="N27" s="870">
        <f>SUM('○参考１(R元):○参考１(R５)'!N27)</f>
        <v>0</v>
      </c>
      <c r="O27" s="868">
        <f>SUM('○参考１(R元):○参考１(R５)'!O27)</f>
        <v>0</v>
      </c>
      <c r="P27" s="867">
        <f>SUM('○参考１(R元):○参考１(R５)'!P27)</f>
        <v>0</v>
      </c>
      <c r="Q27" s="870">
        <f>SUM('○参考１(R元):○参考１(R５)'!Q27)</f>
        <v>0</v>
      </c>
      <c r="R27" s="870">
        <f>SUM('○参考１(R元):○参考１(R５)'!R27)</f>
        <v>0</v>
      </c>
      <c r="S27" s="871">
        <f>SUM('○参考１(R元):○参考１(R５)'!S27)</f>
        <v>0</v>
      </c>
      <c r="T27" s="867">
        <f>SUM('○参考１(R元):○参考１(R５)'!T27)</f>
        <v>0</v>
      </c>
      <c r="U27" s="870">
        <f>SUM('○参考１(R元):○参考１(R５)'!U27)</f>
        <v>0</v>
      </c>
      <c r="V27" s="870">
        <f>SUM('○参考１(R元):○参考１(R５)'!V27)</f>
        <v>0</v>
      </c>
      <c r="W27" s="871">
        <f>SUM('○参考１(R元):○参考１(R５)'!W27)</f>
        <v>0</v>
      </c>
      <c r="X27" s="867">
        <f>SUM('○参考１(R元):○参考１(R５)'!X27)</f>
        <v>0</v>
      </c>
      <c r="Y27" s="870">
        <f>SUM('○参考１(R元):○参考１(R５)'!Y27)</f>
        <v>0</v>
      </c>
      <c r="Z27" s="870">
        <f>SUM('○参考１(R元):○参考１(R５)'!Z27)</f>
        <v>0</v>
      </c>
      <c r="AA27" s="871">
        <f>SUM('○参考１(R元):○参考１(R５)'!AA27)</f>
        <v>0</v>
      </c>
      <c r="AB27" s="867">
        <f>SUM('○参考１(R元):○参考１(R５)'!AB27)</f>
        <v>0</v>
      </c>
      <c r="AC27" s="870">
        <f>SUM('○参考１(R元):○参考１(R５)'!AC27)</f>
        <v>0</v>
      </c>
      <c r="AD27" s="870">
        <f>SUM('○参考１(R元):○参考１(R５)'!AD27)</f>
        <v>0</v>
      </c>
      <c r="AE27" s="871">
        <f>SUM('○参考１(R元):○参考１(R５)'!AE27)</f>
        <v>0</v>
      </c>
    </row>
    <row r="28" spans="1:31" ht="13.5" hidden="1" customHeight="1">
      <c r="B28" s="1787"/>
      <c r="C28" s="1914"/>
      <c r="D28" s="1915"/>
      <c r="E28" s="1818" t="s">
        <v>380</v>
      </c>
      <c r="F28" s="1843"/>
      <c r="G28" s="1843"/>
      <c r="H28" s="1844"/>
      <c r="I28" s="818">
        <v>50</v>
      </c>
      <c r="J28" s="867">
        <f>SUM('○参考１(R元):○参考１(R５)'!J28)</f>
        <v>0</v>
      </c>
      <c r="K28" s="868">
        <f>SUM('○参考１(R元):○参考１(R５)'!K28)</f>
        <v>0</v>
      </c>
      <c r="L28" s="869">
        <f>SUM('○参考１(R元):○参考１(R５)'!L28)</f>
        <v>0</v>
      </c>
      <c r="M28" s="870">
        <f>SUM('○参考１(R元):○参考１(R５)'!M28)</f>
        <v>0</v>
      </c>
      <c r="N28" s="870">
        <f>SUM('○参考１(R元):○参考１(R５)'!N28)</f>
        <v>0</v>
      </c>
      <c r="O28" s="868">
        <f>SUM('○参考１(R元):○参考１(R５)'!O28)</f>
        <v>0</v>
      </c>
      <c r="P28" s="867">
        <f>SUM('○参考１(R元):○参考１(R５)'!P28)</f>
        <v>0</v>
      </c>
      <c r="Q28" s="870">
        <f>SUM('○参考１(R元):○参考１(R５)'!Q28)</f>
        <v>0</v>
      </c>
      <c r="R28" s="870">
        <f>SUM('○参考１(R元):○参考１(R５)'!R28)</f>
        <v>0</v>
      </c>
      <c r="S28" s="871">
        <f>SUM('○参考１(R元):○参考１(R５)'!S28)</f>
        <v>0</v>
      </c>
      <c r="T28" s="867">
        <f>SUM('○参考１(R元):○参考１(R５)'!T28)</f>
        <v>0</v>
      </c>
      <c r="U28" s="870">
        <f>SUM('○参考１(R元):○参考１(R５)'!U28)</f>
        <v>0</v>
      </c>
      <c r="V28" s="870">
        <f>SUM('○参考１(R元):○参考１(R５)'!V28)</f>
        <v>0</v>
      </c>
      <c r="W28" s="871">
        <f>SUM('○参考１(R元):○参考１(R５)'!W28)</f>
        <v>0</v>
      </c>
      <c r="X28" s="867">
        <f>SUM('○参考１(R元):○参考１(R５)'!X28)</f>
        <v>0</v>
      </c>
      <c r="Y28" s="870">
        <f>SUM('○参考１(R元):○参考１(R５)'!Y28)</f>
        <v>0</v>
      </c>
      <c r="Z28" s="870">
        <f>SUM('○参考１(R元):○参考１(R５)'!Z28)</f>
        <v>0</v>
      </c>
      <c r="AA28" s="871">
        <f>SUM('○参考１(R元):○参考１(R５)'!AA28)</f>
        <v>0</v>
      </c>
      <c r="AB28" s="867">
        <f>SUM('○参考１(R元):○参考１(R５)'!AB28)</f>
        <v>0</v>
      </c>
      <c r="AC28" s="870">
        <f>SUM('○参考１(R元):○参考１(R５)'!AC28)</f>
        <v>0</v>
      </c>
      <c r="AD28" s="870">
        <f>SUM('○参考１(R元):○参考１(R５)'!AD28)</f>
        <v>0</v>
      </c>
      <c r="AE28" s="871">
        <f>SUM('○参考１(R元):○参考１(R５)'!AE28)</f>
        <v>0</v>
      </c>
    </row>
    <row r="29" spans="1:31" ht="13.5" customHeight="1">
      <c r="A29" s="801">
        <v>2</v>
      </c>
      <c r="B29" s="1787"/>
      <c r="C29" s="1826" t="s">
        <v>279</v>
      </c>
      <c r="D29" s="1827"/>
      <c r="E29" s="1827"/>
      <c r="F29" s="1827"/>
      <c r="G29" s="1827"/>
      <c r="H29" s="1828"/>
      <c r="I29" s="818"/>
      <c r="J29" s="315">
        <f>SUM('○参考１(R元):○参考１(R５)'!J29)</f>
        <v>0</v>
      </c>
      <c r="K29" s="826">
        <f>SUM('○参考１(R元):○参考１(R５)'!K29)</f>
        <v>0</v>
      </c>
      <c r="L29" s="827">
        <f>SUM('○参考１(R元):○参考１(R５)'!L29)</f>
        <v>0</v>
      </c>
      <c r="M29" s="828">
        <f>SUM('○参考１(R元):○参考１(R５)'!M29)</f>
        <v>0</v>
      </c>
      <c r="N29" s="828">
        <f>SUM('○参考１(R元):○参考１(R５)'!N29)</f>
        <v>0</v>
      </c>
      <c r="O29" s="826">
        <f>SUM('○参考１(R元):○参考１(R５)'!O29)</f>
        <v>0</v>
      </c>
      <c r="P29" s="315">
        <f>SUM('○参考１(R元):○参考１(R５)'!P29)</f>
        <v>0</v>
      </c>
      <c r="Q29" s="828">
        <f>SUM('○参考１(R元):○参考１(R５)'!Q29)</f>
        <v>0</v>
      </c>
      <c r="R29" s="828">
        <f>SUM('○参考１(R元):○参考１(R５)'!R29)</f>
        <v>0</v>
      </c>
      <c r="S29" s="829">
        <f>SUM('○参考１(R元):○参考１(R５)'!S29)</f>
        <v>0</v>
      </c>
      <c r="T29" s="315">
        <f>SUM('○参考１(R元):○参考１(R５)'!T29)</f>
        <v>0</v>
      </c>
      <c r="U29" s="828">
        <f>SUM('○参考１(R元):○参考１(R５)'!U29)</f>
        <v>0</v>
      </c>
      <c r="V29" s="828">
        <f>SUM('○参考１(R元):○参考１(R５)'!V29)</f>
        <v>0</v>
      </c>
      <c r="W29" s="829">
        <f>SUM('○参考１(R元):○参考１(R５)'!W29)</f>
        <v>0</v>
      </c>
      <c r="X29" s="315">
        <f>SUM('○参考１(R元):○参考１(R５)'!X29)</f>
        <v>0</v>
      </c>
      <c r="Y29" s="828">
        <f>SUM('○参考１(R元):○参考１(R５)'!Y29)</f>
        <v>0</v>
      </c>
      <c r="Z29" s="828">
        <f>SUM('○参考１(R元):○参考１(R５)'!Z29)</f>
        <v>0</v>
      </c>
      <c r="AA29" s="829">
        <f>SUM('○参考１(R元):○参考１(R５)'!AA29)</f>
        <v>0</v>
      </c>
      <c r="AB29" s="315">
        <f>SUM('○参考１(R元):○参考１(R５)'!AB29)</f>
        <v>0</v>
      </c>
      <c r="AC29" s="828">
        <f>SUM('○参考１(R元):○参考１(R５)'!AC29)</f>
        <v>0</v>
      </c>
      <c r="AD29" s="828">
        <f>SUM('○参考１(R元):○参考１(R５)'!AD29)</f>
        <v>0</v>
      </c>
      <c r="AE29" s="829">
        <f>SUM('○参考１(R元):○参考１(R５)'!AE29)</f>
        <v>0</v>
      </c>
    </row>
    <row r="30" spans="1:31" ht="13.5" customHeight="1">
      <c r="B30" s="1787"/>
      <c r="C30" s="1832" t="s">
        <v>280</v>
      </c>
      <c r="D30" s="1832"/>
      <c r="E30" s="1916" t="s">
        <v>655</v>
      </c>
      <c r="F30" s="1916"/>
      <c r="G30" s="1832" t="s">
        <v>281</v>
      </c>
      <c r="H30" s="1833"/>
      <c r="I30" s="818">
        <v>50</v>
      </c>
      <c r="J30" s="315">
        <f>SUM('○参考１(R元):○参考１(R５)'!J30)</f>
        <v>0</v>
      </c>
      <c r="K30" s="826">
        <f>SUM('○参考１(R元):○参考１(R５)'!K30)</f>
        <v>0</v>
      </c>
      <c r="L30" s="827">
        <f>SUM('○参考１(R元):○参考１(R５)'!L30)</f>
        <v>0</v>
      </c>
      <c r="M30" s="828">
        <f>SUM('○参考１(R元):○参考１(R５)'!M30)</f>
        <v>0</v>
      </c>
      <c r="N30" s="828">
        <f>SUM('○参考１(R元):○参考１(R５)'!N30)</f>
        <v>0</v>
      </c>
      <c r="O30" s="826">
        <f>SUM('○参考１(R元):○参考１(R５)'!O30)</f>
        <v>0</v>
      </c>
      <c r="P30" s="315">
        <f>SUM('○参考１(R元):○参考１(R５)'!P30)</f>
        <v>0</v>
      </c>
      <c r="Q30" s="828">
        <f>SUM('○参考１(R元):○参考１(R５)'!Q30)</f>
        <v>0</v>
      </c>
      <c r="R30" s="828">
        <f>SUM('○参考１(R元):○参考１(R５)'!R30)</f>
        <v>0</v>
      </c>
      <c r="S30" s="829">
        <f>SUM('○参考１(R元):○参考１(R５)'!S30)</f>
        <v>0</v>
      </c>
      <c r="T30" s="315">
        <f>SUM('○参考１(R元):○参考１(R５)'!T30)</f>
        <v>0</v>
      </c>
      <c r="U30" s="828">
        <f>SUM('○参考１(R元):○参考１(R５)'!U30)</f>
        <v>0</v>
      </c>
      <c r="V30" s="828">
        <f>SUM('○参考１(R元):○参考１(R５)'!V30)</f>
        <v>0</v>
      </c>
      <c r="W30" s="829">
        <f>SUM('○参考１(R元):○参考１(R５)'!W30)</f>
        <v>0</v>
      </c>
      <c r="X30" s="315">
        <f>SUM('○参考１(R元):○参考１(R５)'!X30)</f>
        <v>0</v>
      </c>
      <c r="Y30" s="828">
        <f>SUM('○参考１(R元):○参考１(R５)'!Y30)</f>
        <v>0</v>
      </c>
      <c r="Z30" s="828">
        <f>SUM('○参考１(R元):○参考１(R５)'!Z30)</f>
        <v>0</v>
      </c>
      <c r="AA30" s="829">
        <f>SUM('○参考１(R元):○参考１(R５)'!AA30)</f>
        <v>0</v>
      </c>
      <c r="AB30" s="315">
        <f>SUM('○参考１(R元):○参考１(R５)'!AB30)</f>
        <v>0</v>
      </c>
      <c r="AC30" s="828">
        <f>SUM('○参考１(R元):○参考１(R５)'!AC30)</f>
        <v>0</v>
      </c>
      <c r="AD30" s="828">
        <f>SUM('○参考１(R元):○参考１(R５)'!AD30)</f>
        <v>0</v>
      </c>
      <c r="AE30" s="829">
        <f>SUM('○参考１(R元):○参考１(R５)'!AE30)</f>
        <v>0</v>
      </c>
    </row>
    <row r="31" spans="1:31" ht="13.5" customHeight="1">
      <c r="B31" s="1787"/>
      <c r="C31" s="1832"/>
      <c r="D31" s="1832"/>
      <c r="E31" s="1916"/>
      <c r="F31" s="1916"/>
      <c r="G31" s="1832" t="s">
        <v>282</v>
      </c>
      <c r="H31" s="1833"/>
      <c r="I31" s="818">
        <v>50</v>
      </c>
      <c r="J31" s="315">
        <f>SUM('○参考１(R元):○参考１(R５)'!J31)</f>
        <v>0</v>
      </c>
      <c r="K31" s="826">
        <f>SUM('○参考１(R元):○参考１(R５)'!K31)</f>
        <v>0</v>
      </c>
      <c r="L31" s="827">
        <f>SUM('○参考１(R元):○参考１(R５)'!L31)</f>
        <v>0</v>
      </c>
      <c r="M31" s="828">
        <f>SUM('○参考１(R元):○参考１(R５)'!M31)</f>
        <v>0</v>
      </c>
      <c r="N31" s="828">
        <f>SUM('○参考１(R元):○参考１(R５)'!N31)</f>
        <v>0</v>
      </c>
      <c r="O31" s="826">
        <f>SUM('○参考１(R元):○参考１(R５)'!O31)</f>
        <v>0</v>
      </c>
      <c r="P31" s="315">
        <f>SUM('○参考１(R元):○参考１(R５)'!P31)</f>
        <v>0</v>
      </c>
      <c r="Q31" s="828">
        <f>SUM('○参考１(R元):○参考１(R５)'!Q31)</f>
        <v>0</v>
      </c>
      <c r="R31" s="828">
        <f>SUM('○参考１(R元):○参考１(R５)'!R31)</f>
        <v>0</v>
      </c>
      <c r="S31" s="829">
        <f>SUM('○参考１(R元):○参考１(R５)'!S31)</f>
        <v>0</v>
      </c>
      <c r="T31" s="315">
        <f>SUM('○参考１(R元):○参考１(R５)'!T31)</f>
        <v>0</v>
      </c>
      <c r="U31" s="828">
        <f>SUM('○参考１(R元):○参考１(R５)'!U31)</f>
        <v>0</v>
      </c>
      <c r="V31" s="828">
        <f>SUM('○参考１(R元):○参考１(R５)'!V31)</f>
        <v>0</v>
      </c>
      <c r="W31" s="829">
        <f>SUM('○参考１(R元):○参考１(R５)'!W31)</f>
        <v>0</v>
      </c>
      <c r="X31" s="315">
        <f>SUM('○参考１(R元):○参考１(R５)'!X31)</f>
        <v>0</v>
      </c>
      <c r="Y31" s="828">
        <f>SUM('○参考１(R元):○参考１(R５)'!Y31)</f>
        <v>0</v>
      </c>
      <c r="Z31" s="828">
        <f>SUM('○参考１(R元):○参考１(R５)'!Z31)</f>
        <v>0</v>
      </c>
      <c r="AA31" s="829">
        <f>SUM('○参考１(R元):○参考１(R５)'!AA31)</f>
        <v>0</v>
      </c>
      <c r="AB31" s="315">
        <f>SUM('○参考１(R元):○参考１(R５)'!AB31)</f>
        <v>0</v>
      </c>
      <c r="AC31" s="828">
        <f>SUM('○参考１(R元):○参考１(R５)'!AC31)</f>
        <v>0</v>
      </c>
      <c r="AD31" s="828">
        <f>SUM('○参考１(R元):○参考１(R５)'!AD31)</f>
        <v>0</v>
      </c>
      <c r="AE31" s="829">
        <f>SUM('○参考１(R元):○参考１(R５)'!AE31)</f>
        <v>0</v>
      </c>
    </row>
    <row r="32" spans="1:31" ht="13.5" customHeight="1">
      <c r="A32" s="801">
        <v>2</v>
      </c>
      <c r="B32" s="1787"/>
      <c r="C32" s="1826" t="s">
        <v>279</v>
      </c>
      <c r="D32" s="1827"/>
      <c r="E32" s="1827"/>
      <c r="F32" s="1827"/>
      <c r="G32" s="1827"/>
      <c r="H32" s="1828"/>
      <c r="I32" s="818"/>
      <c r="J32" s="315">
        <f>SUM('○参考１(R元):○参考１(R５)'!J32)</f>
        <v>0</v>
      </c>
      <c r="K32" s="826">
        <f>SUM('○参考１(R元):○参考１(R５)'!K32)</f>
        <v>0</v>
      </c>
      <c r="L32" s="827">
        <f>SUM('○参考１(R元):○参考１(R５)'!L32)</f>
        <v>0</v>
      </c>
      <c r="M32" s="828">
        <f>SUM('○参考１(R元):○参考１(R５)'!M32)</f>
        <v>0</v>
      </c>
      <c r="N32" s="828">
        <f>SUM('○参考１(R元):○参考１(R５)'!N32)</f>
        <v>0</v>
      </c>
      <c r="O32" s="826">
        <f>SUM('○参考１(R元):○参考１(R５)'!O32)</f>
        <v>0</v>
      </c>
      <c r="P32" s="315">
        <f>SUM('○参考１(R元):○参考１(R５)'!P32)</f>
        <v>0</v>
      </c>
      <c r="Q32" s="828">
        <f>SUM('○参考１(R元):○参考１(R５)'!Q32)</f>
        <v>0</v>
      </c>
      <c r="R32" s="828">
        <f>SUM('○参考１(R元):○参考１(R５)'!R32)</f>
        <v>0</v>
      </c>
      <c r="S32" s="829">
        <f>SUM('○参考１(R元):○参考１(R５)'!S32)</f>
        <v>0</v>
      </c>
      <c r="T32" s="315">
        <f>SUM('○参考１(R元):○参考１(R５)'!T32)</f>
        <v>0</v>
      </c>
      <c r="U32" s="828">
        <f>SUM('○参考１(R元):○参考１(R５)'!U32)</f>
        <v>0</v>
      </c>
      <c r="V32" s="828">
        <f>SUM('○参考１(R元):○参考１(R５)'!V32)</f>
        <v>0</v>
      </c>
      <c r="W32" s="829">
        <f>SUM('○参考１(R元):○参考１(R５)'!W32)</f>
        <v>0</v>
      </c>
      <c r="X32" s="315">
        <f>SUM('○参考１(R元):○参考１(R５)'!X32)</f>
        <v>0</v>
      </c>
      <c r="Y32" s="828">
        <f>SUM('○参考１(R元):○参考１(R５)'!Y32)</f>
        <v>0</v>
      </c>
      <c r="Z32" s="828">
        <f>SUM('○参考１(R元):○参考１(R５)'!Z32)</f>
        <v>0</v>
      </c>
      <c r="AA32" s="829">
        <f>SUM('○参考１(R元):○参考１(R５)'!AA32)</f>
        <v>0</v>
      </c>
      <c r="AB32" s="315">
        <f>SUM('○参考１(R元):○参考１(R５)'!AB32)</f>
        <v>0</v>
      </c>
      <c r="AC32" s="828">
        <f>SUM('○参考１(R元):○参考１(R５)'!AC32)</f>
        <v>0</v>
      </c>
      <c r="AD32" s="828">
        <f>SUM('○参考１(R元):○参考１(R５)'!AD32)</f>
        <v>0</v>
      </c>
      <c r="AE32" s="829">
        <f>SUM('○参考１(R元):○参考１(R５)'!AE32)</f>
        <v>0</v>
      </c>
    </row>
    <row r="33" spans="1:31" ht="13.5" customHeight="1">
      <c r="B33" s="1787"/>
      <c r="C33" s="1917" t="s">
        <v>283</v>
      </c>
      <c r="D33" s="1921" t="s">
        <v>284</v>
      </c>
      <c r="E33" s="1922"/>
      <c r="F33" s="1922"/>
      <c r="G33" s="1922"/>
      <c r="H33" s="1923"/>
      <c r="I33" s="818" t="s">
        <v>649</v>
      </c>
      <c r="J33" s="315">
        <f>SUM('○参考１(R元):○参考１(R５)'!J33)</f>
        <v>0</v>
      </c>
      <c r="K33" s="826">
        <f>SUM('○参考１(R元):○参考１(R５)'!K33)</f>
        <v>0</v>
      </c>
      <c r="L33" s="827">
        <f>SUM('○参考１(R元):○参考１(R５)'!L33)</f>
        <v>0</v>
      </c>
      <c r="M33" s="828">
        <f>SUM('○参考１(R元):○参考１(R５)'!M33)</f>
        <v>0</v>
      </c>
      <c r="N33" s="828">
        <f>SUM('○参考１(R元):○参考１(R５)'!N33)</f>
        <v>0</v>
      </c>
      <c r="O33" s="826">
        <f>SUM('○参考１(R元):○参考１(R５)'!O33)</f>
        <v>0</v>
      </c>
      <c r="P33" s="315">
        <f>SUM('○参考１(R元):○参考１(R５)'!P33)</f>
        <v>0</v>
      </c>
      <c r="Q33" s="828">
        <f>SUM('○参考１(R元):○参考１(R５)'!Q33)</f>
        <v>0</v>
      </c>
      <c r="R33" s="828">
        <f>SUM('○参考１(R元):○参考１(R５)'!R33)</f>
        <v>0</v>
      </c>
      <c r="S33" s="829">
        <f>SUM('○参考１(R元):○参考１(R５)'!S33)</f>
        <v>0</v>
      </c>
      <c r="T33" s="315">
        <f>SUM('○参考１(R元):○参考１(R５)'!T33)</f>
        <v>0</v>
      </c>
      <c r="U33" s="828">
        <f>SUM('○参考１(R元):○参考１(R５)'!U33)</f>
        <v>0</v>
      </c>
      <c r="V33" s="828">
        <f>SUM('○参考１(R元):○参考１(R５)'!V33)</f>
        <v>0</v>
      </c>
      <c r="W33" s="829">
        <f>SUM('○参考１(R元):○参考１(R５)'!W33)</f>
        <v>0</v>
      </c>
      <c r="X33" s="315">
        <f>SUM('○参考１(R元):○参考１(R５)'!X33)</f>
        <v>0</v>
      </c>
      <c r="Y33" s="828">
        <f>SUM('○参考１(R元):○参考１(R５)'!Y33)</f>
        <v>0</v>
      </c>
      <c r="Z33" s="828">
        <f>SUM('○参考１(R元):○参考１(R５)'!Z33)</f>
        <v>0</v>
      </c>
      <c r="AA33" s="829">
        <f>SUM('○参考１(R元):○参考１(R５)'!AA33)</f>
        <v>0</v>
      </c>
      <c r="AB33" s="315">
        <f>SUM('○参考１(R元):○参考１(R５)'!AB33)</f>
        <v>0</v>
      </c>
      <c r="AC33" s="828">
        <f>SUM('○参考１(R元):○参考１(R５)'!AC33)</f>
        <v>0</v>
      </c>
      <c r="AD33" s="828">
        <f>SUM('○参考１(R元):○参考１(R５)'!AD33)</f>
        <v>0</v>
      </c>
      <c r="AE33" s="829">
        <f>SUM('○参考１(R元):○参考１(R５)'!AE33)</f>
        <v>0</v>
      </c>
    </row>
    <row r="34" spans="1:31" ht="13.5" customHeight="1">
      <c r="B34" s="1787"/>
      <c r="C34" s="1918"/>
      <c r="D34" s="1921" t="s">
        <v>285</v>
      </c>
      <c r="E34" s="1922"/>
      <c r="F34" s="1922"/>
      <c r="G34" s="1922"/>
      <c r="H34" s="1923"/>
      <c r="I34" s="818">
        <v>70</v>
      </c>
      <c r="J34" s="315">
        <f>SUM('○参考１(R元):○参考１(R５)'!J34)</f>
        <v>0</v>
      </c>
      <c r="K34" s="826">
        <f>SUM('○参考１(R元):○参考１(R５)'!K34)</f>
        <v>0</v>
      </c>
      <c r="L34" s="827">
        <f>SUM('○参考１(R元):○参考１(R５)'!L34)</f>
        <v>0</v>
      </c>
      <c r="M34" s="828">
        <f>SUM('○参考１(R元):○参考１(R５)'!M34)</f>
        <v>0</v>
      </c>
      <c r="N34" s="828">
        <f>SUM('○参考１(R元):○参考１(R５)'!N34)</f>
        <v>0</v>
      </c>
      <c r="O34" s="826">
        <f>SUM('○参考１(R元):○参考１(R５)'!O34)</f>
        <v>0</v>
      </c>
      <c r="P34" s="315">
        <f>SUM('○参考１(R元):○参考１(R５)'!P34)</f>
        <v>0</v>
      </c>
      <c r="Q34" s="828">
        <f>SUM('○参考１(R元):○参考１(R５)'!Q34)</f>
        <v>0</v>
      </c>
      <c r="R34" s="828">
        <f>SUM('○参考１(R元):○参考１(R５)'!R34)</f>
        <v>0</v>
      </c>
      <c r="S34" s="829">
        <f>SUM('○参考１(R元):○参考１(R５)'!S34)</f>
        <v>0</v>
      </c>
      <c r="T34" s="315">
        <f>SUM('○参考１(R元):○参考１(R５)'!T34)</f>
        <v>0</v>
      </c>
      <c r="U34" s="828">
        <f>SUM('○参考１(R元):○参考１(R５)'!U34)</f>
        <v>0</v>
      </c>
      <c r="V34" s="828">
        <f>SUM('○参考１(R元):○参考１(R５)'!V34)</f>
        <v>0</v>
      </c>
      <c r="W34" s="829">
        <f>SUM('○参考１(R元):○参考１(R５)'!W34)</f>
        <v>0</v>
      </c>
      <c r="X34" s="315">
        <f>SUM('○参考１(R元):○参考１(R５)'!X34)</f>
        <v>0</v>
      </c>
      <c r="Y34" s="828">
        <f>SUM('○参考１(R元):○参考１(R５)'!Y34)</f>
        <v>0</v>
      </c>
      <c r="Z34" s="828">
        <f>SUM('○参考１(R元):○参考１(R５)'!Z34)</f>
        <v>0</v>
      </c>
      <c r="AA34" s="829">
        <f>SUM('○参考１(R元):○参考１(R５)'!AA34)</f>
        <v>0</v>
      </c>
      <c r="AB34" s="315">
        <f>SUM('○参考１(R元):○参考１(R５)'!AB34)</f>
        <v>0</v>
      </c>
      <c r="AC34" s="828">
        <f>SUM('○参考１(R元):○参考１(R５)'!AC34)</f>
        <v>0</v>
      </c>
      <c r="AD34" s="828">
        <f>SUM('○参考１(R元):○参考１(R５)'!AD34)</f>
        <v>0</v>
      </c>
      <c r="AE34" s="829">
        <f>SUM('○参考１(R元):○参考１(R５)'!AE34)</f>
        <v>0</v>
      </c>
    </row>
    <row r="35" spans="1:31" ht="13.5" customHeight="1">
      <c r="B35" s="1787"/>
      <c r="C35" s="1919"/>
      <c r="D35" s="1924" t="s">
        <v>286</v>
      </c>
      <c r="E35" s="1925"/>
      <c r="F35" s="1925"/>
      <c r="G35" s="1925"/>
      <c r="H35" s="1926"/>
      <c r="I35" s="818">
        <v>50</v>
      </c>
      <c r="J35" s="315">
        <f>SUM('○参考１(R元):○参考１(R５)'!J35)</f>
        <v>0</v>
      </c>
      <c r="K35" s="826">
        <f>SUM('○参考１(R元):○参考１(R５)'!K35)</f>
        <v>0</v>
      </c>
      <c r="L35" s="827">
        <f>SUM('○参考１(R元):○参考１(R５)'!L35)</f>
        <v>0</v>
      </c>
      <c r="M35" s="828">
        <f>SUM('○参考１(R元):○参考１(R５)'!M35)</f>
        <v>0</v>
      </c>
      <c r="N35" s="828">
        <f>SUM('○参考１(R元):○参考１(R５)'!N35)</f>
        <v>0</v>
      </c>
      <c r="O35" s="826">
        <f>SUM('○参考１(R元):○参考１(R５)'!O35)</f>
        <v>0</v>
      </c>
      <c r="P35" s="315">
        <f>SUM('○参考１(R元):○参考１(R５)'!P35)</f>
        <v>0</v>
      </c>
      <c r="Q35" s="828">
        <f>SUM('○参考１(R元):○参考１(R５)'!Q35)</f>
        <v>0</v>
      </c>
      <c r="R35" s="828">
        <f>SUM('○参考１(R元):○参考１(R５)'!R35)</f>
        <v>0</v>
      </c>
      <c r="S35" s="829">
        <f>SUM('○参考１(R元):○参考１(R５)'!S35)</f>
        <v>0</v>
      </c>
      <c r="T35" s="315">
        <f>SUM('○参考１(R元):○参考１(R５)'!T35)</f>
        <v>0</v>
      </c>
      <c r="U35" s="828">
        <f>SUM('○参考１(R元):○参考１(R５)'!U35)</f>
        <v>0</v>
      </c>
      <c r="V35" s="828">
        <f>SUM('○参考１(R元):○参考１(R５)'!V35)</f>
        <v>0</v>
      </c>
      <c r="W35" s="829">
        <f>SUM('○参考１(R元):○参考１(R５)'!W35)</f>
        <v>0</v>
      </c>
      <c r="X35" s="315">
        <f>SUM('○参考１(R元):○参考１(R５)'!X35)</f>
        <v>0</v>
      </c>
      <c r="Y35" s="828">
        <f>SUM('○参考１(R元):○参考１(R５)'!Y35)</f>
        <v>0</v>
      </c>
      <c r="Z35" s="828">
        <f>SUM('○参考１(R元):○参考１(R５)'!Z35)</f>
        <v>0</v>
      </c>
      <c r="AA35" s="829">
        <f>SUM('○参考１(R元):○参考１(R５)'!AA35)</f>
        <v>0</v>
      </c>
      <c r="AB35" s="315">
        <f>SUM('○参考１(R元):○参考１(R５)'!AB35)</f>
        <v>0</v>
      </c>
      <c r="AC35" s="828">
        <f>SUM('○参考１(R元):○参考１(R５)'!AC35)</f>
        <v>0</v>
      </c>
      <c r="AD35" s="828">
        <f>SUM('○参考１(R元):○参考１(R５)'!AD35)</f>
        <v>0</v>
      </c>
      <c r="AE35" s="829">
        <f>SUM('○参考１(R元):○参考１(R５)'!AE35)</f>
        <v>0</v>
      </c>
    </row>
    <row r="36" spans="1:31" ht="13.5" customHeight="1">
      <c r="B36" s="1787"/>
      <c r="C36" s="1919"/>
      <c r="D36" s="1924" t="s">
        <v>287</v>
      </c>
      <c r="E36" s="1925"/>
      <c r="F36" s="1925"/>
      <c r="G36" s="1925"/>
      <c r="H36" s="1926"/>
      <c r="I36" s="818">
        <v>100</v>
      </c>
      <c r="J36" s="315">
        <f>SUM('○参考１(R元):○参考１(R５)'!J36)</f>
        <v>0</v>
      </c>
      <c r="K36" s="826">
        <f>SUM('○参考１(R元):○参考１(R５)'!K36)</f>
        <v>0</v>
      </c>
      <c r="L36" s="827">
        <f>SUM('○参考１(R元):○参考１(R５)'!L36)</f>
        <v>0</v>
      </c>
      <c r="M36" s="828">
        <f>SUM('○参考１(R元):○参考１(R５)'!M36)</f>
        <v>0</v>
      </c>
      <c r="N36" s="828">
        <f>SUM('○参考１(R元):○参考１(R５)'!N36)</f>
        <v>0</v>
      </c>
      <c r="O36" s="826">
        <f>SUM('○参考１(R元):○参考１(R５)'!O36)</f>
        <v>0</v>
      </c>
      <c r="P36" s="315">
        <f>SUM('○参考１(R元):○参考１(R５)'!P36)</f>
        <v>0</v>
      </c>
      <c r="Q36" s="828">
        <f>SUM('○参考１(R元):○参考１(R５)'!Q36)</f>
        <v>0</v>
      </c>
      <c r="R36" s="828">
        <f>SUM('○参考１(R元):○参考１(R５)'!R36)</f>
        <v>0</v>
      </c>
      <c r="S36" s="829">
        <f>SUM('○参考１(R元):○参考１(R５)'!S36)</f>
        <v>0</v>
      </c>
      <c r="T36" s="315">
        <f>SUM('○参考１(R元):○参考１(R５)'!T36)</f>
        <v>0</v>
      </c>
      <c r="U36" s="828">
        <f>SUM('○参考１(R元):○参考１(R５)'!U36)</f>
        <v>0</v>
      </c>
      <c r="V36" s="828">
        <f>SUM('○参考１(R元):○参考１(R５)'!V36)</f>
        <v>0</v>
      </c>
      <c r="W36" s="829">
        <f>SUM('○参考１(R元):○参考１(R５)'!W36)</f>
        <v>0</v>
      </c>
      <c r="X36" s="315">
        <f>SUM('○参考１(R元):○参考１(R５)'!X36)</f>
        <v>0</v>
      </c>
      <c r="Y36" s="828">
        <f>SUM('○参考１(R元):○参考１(R５)'!Y36)</f>
        <v>0</v>
      </c>
      <c r="Z36" s="828">
        <f>SUM('○参考１(R元):○参考１(R５)'!Z36)</f>
        <v>0</v>
      </c>
      <c r="AA36" s="829">
        <f>SUM('○参考１(R元):○参考１(R５)'!AA36)</f>
        <v>0</v>
      </c>
      <c r="AB36" s="315">
        <f>SUM('○参考１(R元):○参考１(R５)'!AB36)</f>
        <v>0</v>
      </c>
      <c r="AC36" s="828">
        <f>SUM('○参考１(R元):○参考１(R５)'!AC36)</f>
        <v>0</v>
      </c>
      <c r="AD36" s="828">
        <f>SUM('○参考１(R元):○参考１(R５)'!AD36)</f>
        <v>0</v>
      </c>
      <c r="AE36" s="829">
        <f>SUM('○参考１(R元):○参考１(R５)'!AE36)</f>
        <v>0</v>
      </c>
    </row>
    <row r="37" spans="1:31" ht="13.5" customHeight="1">
      <c r="B37" s="1787"/>
      <c r="C37" s="1920"/>
      <c r="D37" s="1924" t="s">
        <v>288</v>
      </c>
      <c r="E37" s="1925"/>
      <c r="F37" s="1925"/>
      <c r="G37" s="1925"/>
      <c r="H37" s="1926"/>
      <c r="I37" s="818">
        <v>50</v>
      </c>
      <c r="J37" s="315">
        <f>SUM('○参考１(R元):○参考１(R５)'!J37)</f>
        <v>0</v>
      </c>
      <c r="K37" s="826">
        <f>SUM('○参考１(R元):○参考１(R５)'!K37)</f>
        <v>0</v>
      </c>
      <c r="L37" s="827">
        <f>SUM('○参考１(R元):○参考１(R５)'!L37)</f>
        <v>0</v>
      </c>
      <c r="M37" s="828">
        <f>SUM('○参考１(R元):○参考１(R５)'!M37)</f>
        <v>0</v>
      </c>
      <c r="N37" s="828">
        <f>SUM('○参考１(R元):○参考１(R５)'!N37)</f>
        <v>0</v>
      </c>
      <c r="O37" s="826">
        <f>SUM('○参考１(R元):○参考１(R５)'!O37)</f>
        <v>0</v>
      </c>
      <c r="P37" s="315">
        <f>SUM('○参考１(R元):○参考１(R５)'!P37)</f>
        <v>0</v>
      </c>
      <c r="Q37" s="828">
        <f>SUM('○参考１(R元):○参考１(R５)'!Q37)</f>
        <v>0</v>
      </c>
      <c r="R37" s="828">
        <f>SUM('○参考１(R元):○参考１(R５)'!R37)</f>
        <v>0</v>
      </c>
      <c r="S37" s="829">
        <f>SUM('○参考１(R元):○参考１(R５)'!S37)</f>
        <v>0</v>
      </c>
      <c r="T37" s="315">
        <f>SUM('○参考１(R元):○参考１(R５)'!T37)</f>
        <v>0</v>
      </c>
      <c r="U37" s="828">
        <f>SUM('○参考１(R元):○参考１(R５)'!U37)</f>
        <v>0</v>
      </c>
      <c r="V37" s="828">
        <f>SUM('○参考１(R元):○参考１(R５)'!V37)</f>
        <v>0</v>
      </c>
      <c r="W37" s="829">
        <f>SUM('○参考１(R元):○参考１(R５)'!W37)</f>
        <v>0</v>
      </c>
      <c r="X37" s="315">
        <f>SUM('○参考１(R元):○参考１(R５)'!X37)</f>
        <v>0</v>
      </c>
      <c r="Y37" s="828">
        <f>SUM('○参考１(R元):○参考１(R５)'!Y37)</f>
        <v>0</v>
      </c>
      <c r="Z37" s="828">
        <f>SUM('○参考１(R元):○参考１(R５)'!Z37)</f>
        <v>0</v>
      </c>
      <c r="AA37" s="829">
        <f>SUM('○参考１(R元):○参考１(R５)'!AA37)</f>
        <v>0</v>
      </c>
      <c r="AB37" s="315">
        <f>SUM('○参考１(R元):○参考１(R５)'!AB37)</f>
        <v>0</v>
      </c>
      <c r="AC37" s="828">
        <f>SUM('○参考１(R元):○参考１(R５)'!AC37)</f>
        <v>0</v>
      </c>
      <c r="AD37" s="828">
        <f>SUM('○参考１(R元):○参考１(R５)'!AD37)</f>
        <v>0</v>
      </c>
      <c r="AE37" s="829">
        <f>SUM('○参考１(R元):○参考１(R５)'!AE37)</f>
        <v>0</v>
      </c>
    </row>
    <row r="38" spans="1:31" ht="13.5" customHeight="1">
      <c r="A38" s="801">
        <v>2</v>
      </c>
      <c r="B38" s="1787"/>
      <c r="C38" s="1826" t="s">
        <v>279</v>
      </c>
      <c r="D38" s="1827"/>
      <c r="E38" s="1827"/>
      <c r="F38" s="1827"/>
      <c r="G38" s="1827"/>
      <c r="H38" s="1828"/>
      <c r="I38" s="818"/>
      <c r="J38" s="315">
        <f>SUM('○参考１(R元):○参考１(R５)'!J38)</f>
        <v>0</v>
      </c>
      <c r="K38" s="826">
        <f>SUM('○参考１(R元):○参考１(R５)'!K38)</f>
        <v>0</v>
      </c>
      <c r="L38" s="827">
        <f>SUM('○参考１(R元):○参考１(R５)'!L38)</f>
        <v>0</v>
      </c>
      <c r="M38" s="828">
        <f>SUM('○参考１(R元):○参考１(R５)'!M38)</f>
        <v>0</v>
      </c>
      <c r="N38" s="828">
        <f>SUM('○参考１(R元):○参考１(R５)'!N38)</f>
        <v>0</v>
      </c>
      <c r="O38" s="826">
        <f>SUM('○参考１(R元):○参考１(R５)'!O38)</f>
        <v>0</v>
      </c>
      <c r="P38" s="315">
        <f>SUM('○参考１(R元):○参考１(R５)'!P38)</f>
        <v>0</v>
      </c>
      <c r="Q38" s="828">
        <f>SUM('○参考１(R元):○参考１(R５)'!Q38)</f>
        <v>0</v>
      </c>
      <c r="R38" s="828">
        <f>SUM('○参考１(R元):○参考１(R５)'!R38)</f>
        <v>0</v>
      </c>
      <c r="S38" s="829">
        <f>SUM('○参考１(R元):○参考１(R５)'!S38)</f>
        <v>0</v>
      </c>
      <c r="T38" s="315">
        <f>SUM('○参考１(R元):○参考１(R５)'!T38)</f>
        <v>0</v>
      </c>
      <c r="U38" s="828">
        <f>SUM('○参考１(R元):○参考１(R５)'!U38)</f>
        <v>0</v>
      </c>
      <c r="V38" s="828">
        <f>SUM('○参考１(R元):○参考１(R５)'!V38)</f>
        <v>0</v>
      </c>
      <c r="W38" s="829">
        <f>SUM('○参考１(R元):○参考１(R５)'!W38)</f>
        <v>0</v>
      </c>
      <c r="X38" s="315">
        <f>SUM('○参考１(R元):○参考１(R５)'!X38)</f>
        <v>0</v>
      </c>
      <c r="Y38" s="828">
        <f>SUM('○参考１(R元):○参考１(R５)'!Y38)</f>
        <v>0</v>
      </c>
      <c r="Z38" s="828">
        <f>SUM('○参考１(R元):○参考１(R５)'!Z38)</f>
        <v>0</v>
      </c>
      <c r="AA38" s="829">
        <f>SUM('○参考１(R元):○参考１(R５)'!AA38)</f>
        <v>0</v>
      </c>
      <c r="AB38" s="315">
        <f>SUM('○参考１(R元):○参考１(R５)'!AB38)</f>
        <v>0</v>
      </c>
      <c r="AC38" s="828">
        <f>SUM('○参考１(R元):○参考１(R５)'!AC38)</f>
        <v>0</v>
      </c>
      <c r="AD38" s="828">
        <f>SUM('○参考１(R元):○参考１(R５)'!AD38)</f>
        <v>0</v>
      </c>
      <c r="AE38" s="829">
        <f>SUM('○参考１(R元):○参考１(R５)'!AE38)</f>
        <v>0</v>
      </c>
    </row>
    <row r="39" spans="1:31" ht="9.75" hidden="1" customHeight="1">
      <c r="B39" s="1787"/>
      <c r="C39" s="1930" t="s">
        <v>289</v>
      </c>
      <c r="D39" s="1933"/>
      <c r="E39" s="1934"/>
      <c r="F39" s="1934"/>
      <c r="G39" s="1934"/>
      <c r="H39" s="1935"/>
      <c r="I39" s="1101"/>
      <c r="J39" s="315">
        <f>SUM('○参考１(R元):○参考１(R５)'!J39)</f>
        <v>0</v>
      </c>
      <c r="K39" s="826">
        <f>SUM('○参考１(R元):○参考１(R５)'!K39)</f>
        <v>0</v>
      </c>
      <c r="L39" s="827">
        <f>SUM('○参考１(R元):○参考１(R５)'!L39)</f>
        <v>0</v>
      </c>
      <c r="M39" s="828">
        <f>SUM('○参考１(R元):○参考１(R５)'!M39)</f>
        <v>0</v>
      </c>
      <c r="N39" s="828">
        <f>SUM('○参考１(R元):○参考１(R５)'!N39)</f>
        <v>0</v>
      </c>
      <c r="O39" s="826">
        <f>SUM('○参考１(R元):○参考１(R５)'!O39)</f>
        <v>0</v>
      </c>
      <c r="P39" s="315">
        <f>SUM('○参考１(R元):○参考１(R５)'!P39)</f>
        <v>0</v>
      </c>
      <c r="Q39" s="828">
        <f>SUM('○参考１(R元):○参考１(R５)'!Q39)</f>
        <v>0</v>
      </c>
      <c r="R39" s="828">
        <f>SUM('○参考１(R元):○参考１(R５)'!R39)</f>
        <v>0</v>
      </c>
      <c r="S39" s="829">
        <f>SUM('○参考１(R元):○参考１(R５)'!S39)</f>
        <v>0</v>
      </c>
      <c r="T39" s="315">
        <f>SUM('○参考１(R元):○参考１(R５)'!T39)</f>
        <v>0</v>
      </c>
      <c r="U39" s="828">
        <f>SUM('○参考１(R元):○参考１(R５)'!U39)</f>
        <v>0</v>
      </c>
      <c r="V39" s="828">
        <f>SUM('○参考１(R元):○参考１(R５)'!V39)</f>
        <v>0</v>
      </c>
      <c r="W39" s="829">
        <f>SUM('○参考１(R元):○参考１(R５)'!W39)</f>
        <v>0</v>
      </c>
      <c r="X39" s="315">
        <f>SUM('○参考１(R元):○参考１(R５)'!X39)</f>
        <v>0</v>
      </c>
      <c r="Y39" s="828">
        <f>SUM('○参考１(R元):○参考１(R５)'!Y39)</f>
        <v>0</v>
      </c>
      <c r="Z39" s="828">
        <f>SUM('○参考１(R元):○参考１(R５)'!Z39)</f>
        <v>0</v>
      </c>
      <c r="AA39" s="829">
        <f>SUM('○参考１(R元):○参考１(R５)'!AA39)</f>
        <v>0</v>
      </c>
      <c r="AB39" s="315">
        <f>SUM('○参考１(R元):○参考１(R５)'!AB39)</f>
        <v>0</v>
      </c>
      <c r="AC39" s="828">
        <f>SUM('○参考１(R元):○参考１(R５)'!AC39)</f>
        <v>0</v>
      </c>
      <c r="AD39" s="828">
        <f>SUM('○参考１(R元):○参考１(R５)'!AD39)</f>
        <v>0</v>
      </c>
      <c r="AE39" s="829">
        <f>SUM('○参考１(R元):○参考１(R５)'!AE39)</f>
        <v>0</v>
      </c>
    </row>
    <row r="40" spans="1:31" ht="9.75" customHeight="1">
      <c r="B40" s="1787"/>
      <c r="C40" s="1931"/>
      <c r="D40" s="1933" t="s">
        <v>291</v>
      </c>
      <c r="E40" s="1934"/>
      <c r="F40" s="1934"/>
      <c r="G40" s="1934"/>
      <c r="H40" s="1935"/>
      <c r="I40" s="1101" t="s">
        <v>292</v>
      </c>
      <c r="J40" s="315">
        <f>SUM('○参考１(R元):○参考１(R５)'!J40)</f>
        <v>0</v>
      </c>
      <c r="K40" s="826">
        <f>SUM('○参考１(R元):○参考１(R５)'!K40)</f>
        <v>0</v>
      </c>
      <c r="L40" s="827">
        <f>SUM('○参考１(R元):○参考１(R５)'!L40)</f>
        <v>0</v>
      </c>
      <c r="M40" s="828">
        <f>SUM('○参考１(R元):○参考１(R５)'!M40)</f>
        <v>0</v>
      </c>
      <c r="N40" s="828">
        <f>SUM('○参考１(R元):○参考１(R５)'!N40)</f>
        <v>0</v>
      </c>
      <c r="O40" s="826">
        <f>SUM('○参考１(R元):○参考１(R５)'!O40)</f>
        <v>0</v>
      </c>
      <c r="P40" s="315">
        <f>SUM('○参考１(R元):○参考１(R５)'!P40)</f>
        <v>0</v>
      </c>
      <c r="Q40" s="828">
        <f>SUM('○参考１(R元):○参考１(R５)'!Q40)</f>
        <v>0</v>
      </c>
      <c r="R40" s="828">
        <f>SUM('○参考１(R元):○参考１(R５)'!R40)</f>
        <v>0</v>
      </c>
      <c r="S40" s="829">
        <f>SUM('○参考１(R元):○参考１(R５)'!S40)</f>
        <v>0</v>
      </c>
      <c r="T40" s="315">
        <f>SUM('○参考１(R元):○参考１(R５)'!T40)</f>
        <v>0</v>
      </c>
      <c r="U40" s="828">
        <f>SUM('○参考１(R元):○参考１(R５)'!U40)</f>
        <v>0</v>
      </c>
      <c r="V40" s="828">
        <f>SUM('○参考１(R元):○参考１(R５)'!V40)</f>
        <v>0</v>
      </c>
      <c r="W40" s="829">
        <f>SUM('○参考１(R元):○参考１(R５)'!W40)</f>
        <v>0</v>
      </c>
      <c r="X40" s="315">
        <f>SUM('○参考１(R元):○参考１(R５)'!X40)</f>
        <v>0</v>
      </c>
      <c r="Y40" s="828">
        <f>SUM('○参考１(R元):○参考１(R５)'!Y40)</f>
        <v>0</v>
      </c>
      <c r="Z40" s="828">
        <f>SUM('○参考１(R元):○参考１(R５)'!Z40)</f>
        <v>0</v>
      </c>
      <c r="AA40" s="829">
        <f>SUM('○参考１(R元):○参考１(R５)'!AA40)</f>
        <v>0</v>
      </c>
      <c r="AB40" s="315">
        <f>SUM('○参考１(R元):○参考１(R５)'!AB40)</f>
        <v>0</v>
      </c>
      <c r="AC40" s="828">
        <f>SUM('○参考１(R元):○参考１(R５)'!AC40)</f>
        <v>0</v>
      </c>
      <c r="AD40" s="828">
        <f>SUM('○参考１(R元):○参考１(R５)'!AD40)</f>
        <v>0</v>
      </c>
      <c r="AE40" s="829">
        <f>SUM('○参考１(R元):○参考１(R５)'!AE40)</f>
        <v>0</v>
      </c>
    </row>
    <row r="41" spans="1:31" ht="9.75" customHeight="1">
      <c r="B41" s="1787"/>
      <c r="C41" s="1931"/>
      <c r="D41" s="1933" t="s">
        <v>293</v>
      </c>
      <c r="E41" s="1934"/>
      <c r="F41" s="1934"/>
      <c r="G41" s="1934"/>
      <c r="H41" s="1935"/>
      <c r="I41" s="1101">
        <v>50</v>
      </c>
      <c r="J41" s="315">
        <f>SUM('○参考１(R元):○参考１(R５)'!J41)</f>
        <v>0</v>
      </c>
      <c r="K41" s="826">
        <f>SUM('○参考１(R元):○参考１(R５)'!K41)</f>
        <v>0</v>
      </c>
      <c r="L41" s="827">
        <f>SUM('○参考１(R元):○参考１(R５)'!L41)</f>
        <v>0</v>
      </c>
      <c r="M41" s="828">
        <f>SUM('○参考１(R元):○参考１(R５)'!M41)</f>
        <v>0</v>
      </c>
      <c r="N41" s="828">
        <f>SUM('○参考１(R元):○参考１(R５)'!N41)</f>
        <v>0</v>
      </c>
      <c r="O41" s="826">
        <f>SUM('○参考１(R元):○参考１(R５)'!O41)</f>
        <v>0</v>
      </c>
      <c r="P41" s="315">
        <f>SUM('○参考１(R元):○参考１(R５)'!P41)</f>
        <v>0</v>
      </c>
      <c r="Q41" s="828">
        <f>SUM('○参考１(R元):○参考１(R５)'!Q41)</f>
        <v>0</v>
      </c>
      <c r="R41" s="828">
        <f>SUM('○参考１(R元):○参考１(R５)'!R41)</f>
        <v>0</v>
      </c>
      <c r="S41" s="829">
        <f>SUM('○参考１(R元):○参考１(R５)'!S41)</f>
        <v>0</v>
      </c>
      <c r="T41" s="315">
        <f>SUM('○参考１(R元):○参考１(R５)'!T41)</f>
        <v>0</v>
      </c>
      <c r="U41" s="828">
        <f>SUM('○参考１(R元):○参考１(R５)'!U41)</f>
        <v>0</v>
      </c>
      <c r="V41" s="828">
        <f>SUM('○参考１(R元):○参考１(R５)'!V41)</f>
        <v>0</v>
      </c>
      <c r="W41" s="829">
        <f>SUM('○参考１(R元):○参考１(R５)'!W41)</f>
        <v>0</v>
      </c>
      <c r="X41" s="315">
        <f>SUM('○参考１(R元):○参考１(R５)'!X41)</f>
        <v>0</v>
      </c>
      <c r="Y41" s="828">
        <f>SUM('○参考１(R元):○参考１(R５)'!Y41)</f>
        <v>0</v>
      </c>
      <c r="Z41" s="828">
        <f>SUM('○参考１(R元):○参考１(R５)'!Z41)</f>
        <v>0</v>
      </c>
      <c r="AA41" s="829">
        <f>SUM('○参考１(R元):○参考１(R５)'!AA41)</f>
        <v>0</v>
      </c>
      <c r="AB41" s="315">
        <f>SUM('○参考１(R元):○参考１(R５)'!AB41)</f>
        <v>0</v>
      </c>
      <c r="AC41" s="828">
        <f>SUM('○参考１(R元):○参考１(R５)'!AC41)</f>
        <v>0</v>
      </c>
      <c r="AD41" s="828">
        <f>SUM('○参考１(R元):○参考１(R５)'!AD41)</f>
        <v>0</v>
      </c>
      <c r="AE41" s="829">
        <f>SUM('○参考１(R元):○参考１(R５)'!AE41)</f>
        <v>0</v>
      </c>
    </row>
    <row r="42" spans="1:31" ht="9.75" customHeight="1">
      <c r="B42" s="1787"/>
      <c r="C42" s="1932"/>
      <c r="D42" s="1903" t="s">
        <v>674</v>
      </c>
      <c r="E42" s="1906"/>
      <c r="F42" s="1906"/>
      <c r="G42" s="1906"/>
      <c r="H42" s="1907"/>
      <c r="I42" s="818">
        <v>70</v>
      </c>
      <c r="J42" s="315">
        <f>SUM('○参考１(R元):○参考１(R５)'!J42)</f>
        <v>0</v>
      </c>
      <c r="K42" s="826">
        <f>SUM('○参考１(R元):○参考１(R５)'!K42)</f>
        <v>0</v>
      </c>
      <c r="L42" s="827">
        <f>SUM('○参考１(R元):○参考１(R５)'!L42)</f>
        <v>0</v>
      </c>
      <c r="M42" s="828">
        <f>SUM('○参考１(R元):○参考１(R５)'!M42)</f>
        <v>0</v>
      </c>
      <c r="N42" s="828">
        <f>SUM('○参考１(R元):○参考１(R５)'!N42)</f>
        <v>0</v>
      </c>
      <c r="O42" s="826">
        <f>SUM('○参考１(R元):○参考１(R５)'!O42)</f>
        <v>0</v>
      </c>
      <c r="P42" s="315">
        <f>SUM('○参考１(R元):○参考１(R５)'!P42)</f>
        <v>0</v>
      </c>
      <c r="Q42" s="828">
        <f>SUM('○参考１(R元):○参考１(R５)'!Q42)</f>
        <v>0</v>
      </c>
      <c r="R42" s="828">
        <f>SUM('○参考１(R元):○参考１(R５)'!R42)</f>
        <v>0</v>
      </c>
      <c r="S42" s="829">
        <f>SUM('○参考１(R元):○参考１(R５)'!S42)</f>
        <v>0</v>
      </c>
      <c r="T42" s="315">
        <f>SUM('○参考１(R元):○参考１(R５)'!T42)</f>
        <v>0</v>
      </c>
      <c r="U42" s="828">
        <f>SUM('○参考１(R元):○参考１(R５)'!U42)</f>
        <v>0</v>
      </c>
      <c r="V42" s="828">
        <f>SUM('○参考１(R元):○参考１(R５)'!V42)</f>
        <v>0</v>
      </c>
      <c r="W42" s="829">
        <f>SUM('○参考１(R元):○参考１(R５)'!W42)</f>
        <v>0</v>
      </c>
      <c r="X42" s="315">
        <f>SUM('○参考１(R元):○参考１(R５)'!X42)</f>
        <v>0</v>
      </c>
      <c r="Y42" s="828">
        <f>SUM('○参考１(R元):○参考１(R５)'!Y42)</f>
        <v>0</v>
      </c>
      <c r="Z42" s="828">
        <f>SUM('○参考１(R元):○参考１(R５)'!Z42)</f>
        <v>0</v>
      </c>
      <c r="AA42" s="829">
        <f>SUM('○参考１(R元):○参考１(R５)'!AA42)</f>
        <v>0</v>
      </c>
      <c r="AB42" s="315">
        <f>SUM('○参考１(R元):○参考１(R５)'!AB42)</f>
        <v>0</v>
      </c>
      <c r="AC42" s="828">
        <f>SUM('○参考１(R元):○参考１(R５)'!AC42)</f>
        <v>0</v>
      </c>
      <c r="AD42" s="828">
        <f>SUM('○参考１(R元):○参考１(R５)'!AD42)</f>
        <v>0</v>
      </c>
      <c r="AE42" s="829">
        <f>SUM('○参考１(R元):○参考１(R５)'!AE42)</f>
        <v>0</v>
      </c>
    </row>
    <row r="43" spans="1:31" ht="9.75" customHeight="1">
      <c r="A43" s="801">
        <v>2</v>
      </c>
      <c r="B43" s="1787"/>
      <c r="C43" s="1826" t="s">
        <v>279</v>
      </c>
      <c r="D43" s="1827"/>
      <c r="E43" s="1827"/>
      <c r="F43" s="1827"/>
      <c r="G43" s="1827"/>
      <c r="H43" s="1828"/>
      <c r="I43" s="818"/>
      <c r="J43" s="315">
        <f>SUM('○参考１(R元):○参考１(R５)'!J43)</f>
        <v>0</v>
      </c>
      <c r="K43" s="826">
        <f>SUM('○参考１(R元):○参考１(R５)'!K43)</f>
        <v>0</v>
      </c>
      <c r="L43" s="827">
        <f>SUM('○参考１(R元):○参考１(R５)'!L43)</f>
        <v>0</v>
      </c>
      <c r="M43" s="828">
        <f>SUM('○参考１(R元):○参考１(R５)'!M43)</f>
        <v>0</v>
      </c>
      <c r="N43" s="828">
        <f>SUM('○参考１(R元):○参考１(R５)'!N43)</f>
        <v>0</v>
      </c>
      <c r="O43" s="826">
        <f>SUM('○参考１(R元):○参考１(R５)'!O43)</f>
        <v>0</v>
      </c>
      <c r="P43" s="315">
        <f>SUM('○参考１(R元):○参考１(R５)'!P43)</f>
        <v>0</v>
      </c>
      <c r="Q43" s="828">
        <f>SUM('○参考１(R元):○参考１(R５)'!Q43)</f>
        <v>0</v>
      </c>
      <c r="R43" s="828">
        <f>SUM('○参考１(R元):○参考１(R５)'!R43)</f>
        <v>0</v>
      </c>
      <c r="S43" s="829">
        <f>SUM('○参考１(R元):○参考１(R５)'!S43)</f>
        <v>0</v>
      </c>
      <c r="T43" s="315">
        <f>SUM('○参考１(R元):○参考１(R５)'!T43)</f>
        <v>0</v>
      </c>
      <c r="U43" s="828">
        <f>SUM('○参考１(R元):○参考１(R５)'!U43)</f>
        <v>0</v>
      </c>
      <c r="V43" s="828">
        <f>SUM('○参考１(R元):○参考１(R５)'!V43)</f>
        <v>0</v>
      </c>
      <c r="W43" s="829">
        <f>SUM('○参考１(R元):○参考１(R５)'!W43)</f>
        <v>0</v>
      </c>
      <c r="X43" s="315">
        <f>SUM('○参考１(R元):○参考１(R５)'!X43)</f>
        <v>0</v>
      </c>
      <c r="Y43" s="828">
        <f>SUM('○参考１(R元):○参考１(R５)'!Y43)</f>
        <v>0</v>
      </c>
      <c r="Z43" s="828">
        <f>SUM('○参考１(R元):○参考１(R５)'!Z43)</f>
        <v>0</v>
      </c>
      <c r="AA43" s="829">
        <f>SUM('○参考１(R元):○参考１(R５)'!AA43)</f>
        <v>0</v>
      </c>
      <c r="AB43" s="315">
        <f>SUM('○参考１(R元):○参考１(R５)'!AB43)</f>
        <v>0</v>
      </c>
      <c r="AC43" s="828">
        <f>SUM('○参考１(R元):○参考１(R５)'!AC43)</f>
        <v>0</v>
      </c>
      <c r="AD43" s="828">
        <f>SUM('○参考１(R元):○参考１(R５)'!AD43)</f>
        <v>0</v>
      </c>
      <c r="AE43" s="829">
        <f>SUM('○参考１(R元):○参考１(R５)'!AE43)</f>
        <v>0</v>
      </c>
    </row>
    <row r="44" spans="1:31" ht="9.75" customHeight="1">
      <c r="B44" s="1787"/>
      <c r="C44" s="1829" t="s">
        <v>294</v>
      </c>
      <c r="D44" s="1821" t="s">
        <v>295</v>
      </c>
      <c r="E44" s="1832" t="s">
        <v>296</v>
      </c>
      <c r="F44" s="1832"/>
      <c r="G44" s="1832"/>
      <c r="H44" s="1833"/>
      <c r="I44" s="818">
        <v>70</v>
      </c>
      <c r="J44" s="315">
        <f>SUM('○参考１(R元):○参考１(R５)'!J44)</f>
        <v>0</v>
      </c>
      <c r="K44" s="826">
        <f>SUM('○参考１(R元):○参考１(R５)'!K44)</f>
        <v>0</v>
      </c>
      <c r="L44" s="827">
        <f>SUM('○参考１(R元):○参考１(R５)'!L44)</f>
        <v>0</v>
      </c>
      <c r="M44" s="828">
        <f>SUM('○参考１(R元):○参考１(R５)'!M44)</f>
        <v>0</v>
      </c>
      <c r="N44" s="828">
        <f>SUM('○参考１(R元):○参考１(R５)'!N44)</f>
        <v>0</v>
      </c>
      <c r="O44" s="826">
        <f>SUM('○参考１(R元):○参考１(R５)'!O44)</f>
        <v>0</v>
      </c>
      <c r="P44" s="315">
        <f>SUM('○参考１(R元):○参考１(R５)'!P44)</f>
        <v>0</v>
      </c>
      <c r="Q44" s="828">
        <f>SUM('○参考１(R元):○参考１(R５)'!Q44)</f>
        <v>0</v>
      </c>
      <c r="R44" s="828">
        <f>SUM('○参考１(R元):○参考１(R５)'!R44)</f>
        <v>0</v>
      </c>
      <c r="S44" s="829">
        <f>SUM('○参考１(R元):○参考１(R５)'!S44)</f>
        <v>0</v>
      </c>
      <c r="T44" s="315">
        <f>SUM('○参考１(R元):○参考１(R５)'!T44)</f>
        <v>0</v>
      </c>
      <c r="U44" s="828">
        <f>SUM('○参考１(R元):○参考１(R５)'!U44)</f>
        <v>0</v>
      </c>
      <c r="V44" s="828">
        <f>SUM('○参考１(R元):○参考１(R５)'!V44)</f>
        <v>0</v>
      </c>
      <c r="W44" s="829">
        <f>SUM('○参考１(R元):○参考１(R５)'!W44)</f>
        <v>0</v>
      </c>
      <c r="X44" s="315">
        <f>SUM('○参考１(R元):○参考１(R５)'!X44)</f>
        <v>0</v>
      </c>
      <c r="Y44" s="828">
        <f>SUM('○参考１(R元):○参考１(R５)'!Y44)</f>
        <v>0</v>
      </c>
      <c r="Z44" s="828">
        <f>SUM('○参考１(R元):○参考１(R５)'!Z44)</f>
        <v>0</v>
      </c>
      <c r="AA44" s="829">
        <f>SUM('○参考１(R元):○参考１(R５)'!AA44)</f>
        <v>0</v>
      </c>
      <c r="AB44" s="315">
        <f>SUM('○参考１(R元):○参考１(R５)'!AB44)</f>
        <v>0</v>
      </c>
      <c r="AC44" s="828">
        <f>SUM('○参考１(R元):○参考１(R５)'!AC44)</f>
        <v>0</v>
      </c>
      <c r="AD44" s="828">
        <f>SUM('○参考１(R元):○参考１(R５)'!AD44)</f>
        <v>0</v>
      </c>
      <c r="AE44" s="829">
        <f>SUM('○参考１(R元):○参考１(R５)'!AE44)</f>
        <v>0</v>
      </c>
    </row>
    <row r="45" spans="1:31" ht="9.75" customHeight="1">
      <c r="B45" s="1787"/>
      <c r="C45" s="1830"/>
      <c r="D45" s="1822"/>
      <c r="E45" s="1832" t="s">
        <v>297</v>
      </c>
      <c r="F45" s="1832"/>
      <c r="G45" s="1832"/>
      <c r="H45" s="1833"/>
      <c r="I45" s="818">
        <v>20</v>
      </c>
      <c r="J45" s="315">
        <f>SUM('○参考１(R元):○参考１(R５)'!J45)</f>
        <v>0</v>
      </c>
      <c r="K45" s="826">
        <f>SUM('○参考１(R元):○参考１(R５)'!K45)</f>
        <v>0</v>
      </c>
      <c r="L45" s="827">
        <f>SUM('○参考１(R元):○参考１(R５)'!L45)</f>
        <v>0</v>
      </c>
      <c r="M45" s="828">
        <f>SUM('○参考１(R元):○参考１(R５)'!M45)</f>
        <v>0</v>
      </c>
      <c r="N45" s="828">
        <f>SUM('○参考１(R元):○参考１(R５)'!N45)</f>
        <v>0</v>
      </c>
      <c r="O45" s="826">
        <f>SUM('○参考１(R元):○参考１(R５)'!O45)</f>
        <v>0</v>
      </c>
      <c r="P45" s="315">
        <f>SUM('○参考１(R元):○参考１(R５)'!P45)</f>
        <v>0</v>
      </c>
      <c r="Q45" s="828">
        <f>SUM('○参考１(R元):○参考１(R５)'!Q45)</f>
        <v>0</v>
      </c>
      <c r="R45" s="828">
        <f>SUM('○参考１(R元):○参考１(R５)'!R45)</f>
        <v>0</v>
      </c>
      <c r="S45" s="829">
        <f>SUM('○参考１(R元):○参考１(R５)'!S45)</f>
        <v>0</v>
      </c>
      <c r="T45" s="315">
        <f>SUM('○参考１(R元):○参考１(R５)'!T45)</f>
        <v>0</v>
      </c>
      <c r="U45" s="828">
        <f>SUM('○参考１(R元):○参考１(R５)'!U45)</f>
        <v>0</v>
      </c>
      <c r="V45" s="828">
        <f>SUM('○参考１(R元):○参考１(R５)'!V45)</f>
        <v>0</v>
      </c>
      <c r="W45" s="829">
        <f>SUM('○参考１(R元):○参考１(R５)'!W45)</f>
        <v>0</v>
      </c>
      <c r="X45" s="315">
        <f>SUM('○参考１(R元):○参考１(R５)'!X45)</f>
        <v>0</v>
      </c>
      <c r="Y45" s="828">
        <f>SUM('○参考１(R元):○参考１(R５)'!Y45)</f>
        <v>0</v>
      </c>
      <c r="Z45" s="828">
        <f>SUM('○参考１(R元):○参考１(R５)'!Z45)</f>
        <v>0</v>
      </c>
      <c r="AA45" s="829">
        <f>SUM('○参考１(R元):○参考１(R５)'!AA45)</f>
        <v>0</v>
      </c>
      <c r="AB45" s="315">
        <f>SUM('○参考１(R元):○参考１(R５)'!AB45)</f>
        <v>0</v>
      </c>
      <c r="AC45" s="828">
        <f>SUM('○参考１(R元):○参考１(R５)'!AC45)</f>
        <v>0</v>
      </c>
      <c r="AD45" s="828">
        <f>SUM('○参考１(R元):○参考１(R５)'!AD45)</f>
        <v>0</v>
      </c>
      <c r="AE45" s="829">
        <f>SUM('○参考１(R元):○参考１(R５)'!AE45)</f>
        <v>0</v>
      </c>
    </row>
    <row r="46" spans="1:31" ht="9.75" customHeight="1">
      <c r="B46" s="1787"/>
      <c r="C46" s="1830"/>
      <c r="D46" s="1822"/>
      <c r="E46" s="1832" t="s">
        <v>298</v>
      </c>
      <c r="F46" s="1832"/>
      <c r="G46" s="1832"/>
      <c r="H46" s="1833"/>
      <c r="I46" s="818">
        <v>30</v>
      </c>
      <c r="J46" s="315">
        <f>SUM('○参考１(R元):○参考１(R５)'!J46)</f>
        <v>0</v>
      </c>
      <c r="K46" s="826">
        <f>SUM('○参考１(R元):○参考１(R５)'!K46)</f>
        <v>0</v>
      </c>
      <c r="L46" s="827">
        <f>SUM('○参考１(R元):○参考１(R５)'!L46)</f>
        <v>0</v>
      </c>
      <c r="M46" s="828">
        <f>SUM('○参考１(R元):○参考１(R５)'!M46)</f>
        <v>0</v>
      </c>
      <c r="N46" s="828">
        <f>SUM('○参考１(R元):○参考１(R５)'!N46)</f>
        <v>0</v>
      </c>
      <c r="O46" s="826">
        <f>SUM('○参考１(R元):○参考１(R５)'!O46)</f>
        <v>0</v>
      </c>
      <c r="P46" s="315">
        <f>SUM('○参考１(R元):○参考１(R５)'!P46)</f>
        <v>0</v>
      </c>
      <c r="Q46" s="828">
        <f>SUM('○参考１(R元):○参考１(R５)'!Q46)</f>
        <v>0</v>
      </c>
      <c r="R46" s="828">
        <f>SUM('○参考１(R元):○参考１(R５)'!R46)</f>
        <v>0</v>
      </c>
      <c r="S46" s="829">
        <f>SUM('○参考１(R元):○参考１(R５)'!S46)</f>
        <v>0</v>
      </c>
      <c r="T46" s="315">
        <f>SUM('○参考１(R元):○参考１(R５)'!T46)</f>
        <v>0</v>
      </c>
      <c r="U46" s="828">
        <f>SUM('○参考１(R元):○参考１(R５)'!U46)</f>
        <v>0</v>
      </c>
      <c r="V46" s="828">
        <f>SUM('○参考１(R元):○参考１(R５)'!V46)</f>
        <v>0</v>
      </c>
      <c r="W46" s="829">
        <f>SUM('○参考１(R元):○参考１(R５)'!W46)</f>
        <v>0</v>
      </c>
      <c r="X46" s="315">
        <f>SUM('○参考１(R元):○参考１(R５)'!X46)</f>
        <v>0</v>
      </c>
      <c r="Y46" s="828">
        <f>SUM('○参考１(R元):○参考１(R５)'!Y46)</f>
        <v>0</v>
      </c>
      <c r="Z46" s="828">
        <f>SUM('○参考１(R元):○参考１(R５)'!Z46)</f>
        <v>0</v>
      </c>
      <c r="AA46" s="829">
        <f>SUM('○参考１(R元):○参考１(R５)'!AA46)</f>
        <v>0</v>
      </c>
      <c r="AB46" s="315">
        <f>SUM('○参考１(R元):○参考１(R５)'!AB46)</f>
        <v>0</v>
      </c>
      <c r="AC46" s="828">
        <f>SUM('○参考１(R元):○参考１(R５)'!AC46)</f>
        <v>0</v>
      </c>
      <c r="AD46" s="828">
        <f>SUM('○参考１(R元):○参考１(R５)'!AD46)</f>
        <v>0</v>
      </c>
      <c r="AE46" s="829">
        <f>SUM('○参考１(R元):○参考１(R５)'!AE46)</f>
        <v>0</v>
      </c>
    </row>
    <row r="47" spans="1:31" ht="9.75" customHeight="1">
      <c r="B47" s="1787"/>
      <c r="C47" s="1830"/>
      <c r="D47" s="1822"/>
      <c r="E47" s="1832" t="s">
        <v>299</v>
      </c>
      <c r="F47" s="1832"/>
      <c r="G47" s="1832"/>
      <c r="H47" s="1833"/>
      <c r="I47" s="818">
        <v>30</v>
      </c>
      <c r="J47" s="315">
        <f>SUM('○参考１(R元):○参考１(R５)'!J47)</f>
        <v>0</v>
      </c>
      <c r="K47" s="826">
        <f>SUM('○参考１(R元):○参考１(R５)'!K47)</f>
        <v>0</v>
      </c>
      <c r="L47" s="827">
        <f>SUM('○参考１(R元):○参考１(R５)'!L47)</f>
        <v>0</v>
      </c>
      <c r="M47" s="828">
        <f>SUM('○参考１(R元):○参考１(R５)'!M47)</f>
        <v>0</v>
      </c>
      <c r="N47" s="828">
        <f>SUM('○参考１(R元):○参考１(R５)'!N47)</f>
        <v>0</v>
      </c>
      <c r="O47" s="826">
        <f>SUM('○参考１(R元):○参考１(R５)'!O47)</f>
        <v>0</v>
      </c>
      <c r="P47" s="315">
        <f>SUM('○参考１(R元):○参考１(R５)'!P47)</f>
        <v>0</v>
      </c>
      <c r="Q47" s="828">
        <f>SUM('○参考１(R元):○参考１(R５)'!Q47)</f>
        <v>0</v>
      </c>
      <c r="R47" s="828">
        <f>SUM('○参考１(R元):○参考１(R５)'!R47)</f>
        <v>0</v>
      </c>
      <c r="S47" s="829">
        <f>SUM('○参考１(R元):○参考１(R５)'!S47)</f>
        <v>0</v>
      </c>
      <c r="T47" s="315">
        <f>SUM('○参考１(R元):○参考１(R５)'!T47)</f>
        <v>0</v>
      </c>
      <c r="U47" s="828">
        <f>SUM('○参考１(R元):○参考１(R５)'!U47)</f>
        <v>0</v>
      </c>
      <c r="V47" s="828">
        <f>SUM('○参考１(R元):○参考１(R５)'!V47)</f>
        <v>0</v>
      </c>
      <c r="W47" s="829">
        <f>SUM('○参考１(R元):○参考１(R５)'!W47)</f>
        <v>0</v>
      </c>
      <c r="X47" s="315">
        <f>SUM('○参考１(R元):○参考１(R５)'!X47)</f>
        <v>0</v>
      </c>
      <c r="Y47" s="828">
        <f>SUM('○参考１(R元):○参考１(R５)'!Y47)</f>
        <v>0</v>
      </c>
      <c r="Z47" s="828">
        <f>SUM('○参考１(R元):○参考１(R５)'!Z47)</f>
        <v>0</v>
      </c>
      <c r="AA47" s="829">
        <f>SUM('○参考１(R元):○参考１(R５)'!AA47)</f>
        <v>0</v>
      </c>
      <c r="AB47" s="315">
        <f>SUM('○参考１(R元):○参考１(R５)'!AB47)</f>
        <v>0</v>
      </c>
      <c r="AC47" s="828">
        <f>SUM('○参考１(R元):○参考１(R５)'!AC47)</f>
        <v>0</v>
      </c>
      <c r="AD47" s="828">
        <f>SUM('○参考１(R元):○参考１(R５)'!AD47)</f>
        <v>0</v>
      </c>
      <c r="AE47" s="829">
        <f>SUM('○参考１(R元):○参考１(R５)'!AE47)</f>
        <v>0</v>
      </c>
    </row>
    <row r="48" spans="1:31" ht="9.75" customHeight="1">
      <c r="B48" s="1787"/>
      <c r="C48" s="1830"/>
      <c r="D48" s="1822"/>
      <c r="E48" s="1818" t="s">
        <v>381</v>
      </c>
      <c r="F48" s="1824"/>
      <c r="G48" s="1824"/>
      <c r="H48" s="1825"/>
      <c r="I48" s="1101">
        <v>70</v>
      </c>
      <c r="J48" s="315">
        <f>SUM('○参考１(R元):○参考１(R５)'!J48)</f>
        <v>0</v>
      </c>
      <c r="K48" s="826">
        <f>SUM('○参考１(R元):○参考１(R５)'!K48)</f>
        <v>0</v>
      </c>
      <c r="L48" s="827">
        <f>SUM('○参考１(R元):○参考１(R５)'!L48)</f>
        <v>0</v>
      </c>
      <c r="M48" s="828">
        <f>SUM('○参考１(R元):○参考１(R５)'!M48)</f>
        <v>0</v>
      </c>
      <c r="N48" s="828">
        <f>SUM('○参考１(R元):○参考１(R５)'!N48)</f>
        <v>0</v>
      </c>
      <c r="O48" s="826">
        <f>SUM('○参考１(R元):○参考１(R５)'!O48)</f>
        <v>0</v>
      </c>
      <c r="P48" s="315">
        <f>SUM('○参考１(R元):○参考１(R５)'!P48)</f>
        <v>0</v>
      </c>
      <c r="Q48" s="828">
        <f>SUM('○参考１(R元):○参考１(R５)'!Q48)</f>
        <v>0</v>
      </c>
      <c r="R48" s="828">
        <f>SUM('○参考１(R元):○参考１(R５)'!R48)</f>
        <v>0</v>
      </c>
      <c r="S48" s="829">
        <f>SUM('○参考１(R元):○参考１(R５)'!S48)</f>
        <v>0</v>
      </c>
      <c r="T48" s="315">
        <f>SUM('○参考１(R元):○参考１(R５)'!T48)</f>
        <v>0</v>
      </c>
      <c r="U48" s="828">
        <f>SUM('○参考１(R元):○参考１(R５)'!U48)</f>
        <v>0</v>
      </c>
      <c r="V48" s="828">
        <f>SUM('○参考１(R元):○参考１(R５)'!V48)</f>
        <v>0</v>
      </c>
      <c r="W48" s="829">
        <f>SUM('○参考１(R元):○参考１(R５)'!W48)</f>
        <v>0</v>
      </c>
      <c r="X48" s="315">
        <f>SUM('○参考１(R元):○参考１(R５)'!X48)</f>
        <v>0</v>
      </c>
      <c r="Y48" s="828">
        <f>SUM('○参考１(R元):○参考１(R５)'!Y48)</f>
        <v>0</v>
      </c>
      <c r="Z48" s="828">
        <f>SUM('○参考１(R元):○参考１(R５)'!Z48)</f>
        <v>0</v>
      </c>
      <c r="AA48" s="829">
        <f>SUM('○参考１(R元):○参考１(R５)'!AA48)</f>
        <v>0</v>
      </c>
      <c r="AB48" s="315">
        <f>SUM('○参考１(R元):○参考１(R５)'!AB48)</f>
        <v>0</v>
      </c>
      <c r="AC48" s="828">
        <f>SUM('○参考１(R元):○参考１(R５)'!AC48)</f>
        <v>0</v>
      </c>
      <c r="AD48" s="828">
        <f>SUM('○参考１(R元):○参考１(R５)'!AD48)</f>
        <v>0</v>
      </c>
      <c r="AE48" s="829">
        <f>SUM('○参考１(R元):○参考１(R５)'!AE48)</f>
        <v>0</v>
      </c>
    </row>
    <row r="49" spans="1:31" ht="9.75" customHeight="1">
      <c r="B49" s="1787"/>
      <c r="C49" s="1830"/>
      <c r="D49" s="1823"/>
      <c r="E49" s="1818" t="s">
        <v>382</v>
      </c>
      <c r="F49" s="1824"/>
      <c r="G49" s="1824"/>
      <c r="H49" s="1825"/>
      <c r="I49" s="1101">
        <v>50</v>
      </c>
      <c r="J49" s="315">
        <f>SUM('○参考１(R元):○参考１(R５)'!J49)</f>
        <v>0</v>
      </c>
      <c r="K49" s="826">
        <f>SUM('○参考１(R元):○参考１(R５)'!K49)</f>
        <v>0</v>
      </c>
      <c r="L49" s="827">
        <f>SUM('○参考１(R元):○参考１(R５)'!L49)</f>
        <v>0</v>
      </c>
      <c r="M49" s="828">
        <f>SUM('○参考１(R元):○参考１(R５)'!M49)</f>
        <v>0</v>
      </c>
      <c r="N49" s="828">
        <f>SUM('○参考１(R元):○参考１(R５)'!N49)</f>
        <v>0</v>
      </c>
      <c r="O49" s="826">
        <f>SUM('○参考１(R元):○参考１(R５)'!O49)</f>
        <v>0</v>
      </c>
      <c r="P49" s="315">
        <f>SUM('○参考１(R元):○参考１(R５)'!P49)</f>
        <v>0</v>
      </c>
      <c r="Q49" s="828">
        <f>SUM('○参考１(R元):○参考１(R５)'!Q49)</f>
        <v>0</v>
      </c>
      <c r="R49" s="828">
        <f>SUM('○参考１(R元):○参考１(R５)'!R49)</f>
        <v>0</v>
      </c>
      <c r="S49" s="829">
        <f>SUM('○参考１(R元):○参考１(R５)'!S49)</f>
        <v>0</v>
      </c>
      <c r="T49" s="315">
        <f>SUM('○参考１(R元):○参考１(R５)'!T49)</f>
        <v>0</v>
      </c>
      <c r="U49" s="828">
        <f>SUM('○参考１(R元):○参考１(R５)'!U49)</f>
        <v>0</v>
      </c>
      <c r="V49" s="828">
        <f>SUM('○参考１(R元):○参考１(R５)'!V49)</f>
        <v>0</v>
      </c>
      <c r="W49" s="829">
        <f>SUM('○参考１(R元):○参考１(R５)'!W49)</f>
        <v>0</v>
      </c>
      <c r="X49" s="315">
        <f>SUM('○参考１(R元):○参考１(R５)'!X49)</f>
        <v>0</v>
      </c>
      <c r="Y49" s="828">
        <f>SUM('○参考１(R元):○参考１(R５)'!Y49)</f>
        <v>0</v>
      </c>
      <c r="Z49" s="828">
        <f>SUM('○参考１(R元):○参考１(R５)'!Z49)</f>
        <v>0</v>
      </c>
      <c r="AA49" s="829">
        <f>SUM('○参考１(R元):○参考１(R５)'!AA49)</f>
        <v>0</v>
      </c>
      <c r="AB49" s="315">
        <f>SUM('○参考１(R元):○参考１(R５)'!AB49)</f>
        <v>0</v>
      </c>
      <c r="AC49" s="828">
        <f>SUM('○参考１(R元):○参考１(R５)'!AC49)</f>
        <v>0</v>
      </c>
      <c r="AD49" s="828">
        <f>SUM('○参考１(R元):○参考１(R５)'!AD49)</f>
        <v>0</v>
      </c>
      <c r="AE49" s="829">
        <f>SUM('○参考１(R元):○参考１(R５)'!AE49)</f>
        <v>0</v>
      </c>
    </row>
    <row r="50" spans="1:31" ht="9.75" hidden="1" customHeight="1">
      <c r="B50" s="1787"/>
      <c r="C50" s="1831"/>
      <c r="D50" s="1826" t="s">
        <v>276</v>
      </c>
      <c r="E50" s="1827"/>
      <c r="F50" s="1827"/>
      <c r="G50" s="1827"/>
      <c r="H50" s="1828"/>
      <c r="I50" s="818">
        <v>70</v>
      </c>
      <c r="J50" s="315">
        <f>SUM('○参考１(R元):○参考１(R５)'!J50)</f>
        <v>0</v>
      </c>
      <c r="K50" s="826">
        <f>SUM('○参考１(R元):○参考１(R５)'!K50)</f>
        <v>0</v>
      </c>
      <c r="L50" s="827">
        <f>SUM('○参考１(R元):○参考１(R５)'!L50)</f>
        <v>0</v>
      </c>
      <c r="M50" s="828">
        <f>SUM('○参考１(R元):○参考１(R５)'!M50)</f>
        <v>0</v>
      </c>
      <c r="N50" s="828">
        <f>SUM('○参考１(R元):○参考１(R５)'!N50)</f>
        <v>0</v>
      </c>
      <c r="O50" s="826">
        <f>SUM('○参考１(R元):○参考１(R５)'!O50)</f>
        <v>0</v>
      </c>
      <c r="P50" s="315">
        <f>SUM('○参考１(R元):○参考１(R５)'!P50)</f>
        <v>0</v>
      </c>
      <c r="Q50" s="828">
        <f>SUM('○参考１(R元):○参考１(R５)'!Q50)</f>
        <v>0</v>
      </c>
      <c r="R50" s="828">
        <f>SUM('○参考１(R元):○参考１(R５)'!R50)</f>
        <v>0</v>
      </c>
      <c r="S50" s="829">
        <f>SUM('○参考１(R元):○参考１(R５)'!S50)</f>
        <v>0</v>
      </c>
      <c r="T50" s="315">
        <f>SUM('○参考１(R元):○参考１(R５)'!T50)</f>
        <v>0</v>
      </c>
      <c r="U50" s="828">
        <f>SUM('○参考１(R元):○参考１(R５)'!U50)</f>
        <v>0</v>
      </c>
      <c r="V50" s="828">
        <f>SUM('○参考１(R元):○参考１(R５)'!V50)</f>
        <v>0</v>
      </c>
      <c r="W50" s="829">
        <f>SUM('○参考１(R元):○参考１(R５)'!W50)</f>
        <v>0</v>
      </c>
      <c r="X50" s="315">
        <f>SUM('○参考１(R元):○参考１(R５)'!X50)</f>
        <v>0</v>
      </c>
      <c r="Y50" s="828">
        <f>SUM('○参考１(R元):○参考１(R５)'!Y50)</f>
        <v>0</v>
      </c>
      <c r="Z50" s="828">
        <f>SUM('○参考１(R元):○参考１(R５)'!Z50)</f>
        <v>0</v>
      </c>
      <c r="AA50" s="829">
        <f>SUM('○参考１(R元):○参考１(R５)'!AA50)</f>
        <v>0</v>
      </c>
      <c r="AB50" s="315">
        <f>SUM('○参考１(R元):○参考１(R５)'!AB50)</f>
        <v>0</v>
      </c>
      <c r="AC50" s="828">
        <f>SUM('○参考１(R元):○参考１(R５)'!AC50)</f>
        <v>0</v>
      </c>
      <c r="AD50" s="828">
        <f>SUM('○参考１(R元):○参考１(R５)'!AD50)</f>
        <v>0</v>
      </c>
      <c r="AE50" s="829">
        <f>SUM('○参考１(R元):○参考１(R５)'!AE50)</f>
        <v>0</v>
      </c>
    </row>
    <row r="51" spans="1:31" ht="9.75" customHeight="1">
      <c r="A51" s="801">
        <v>2</v>
      </c>
      <c r="B51" s="1787"/>
      <c r="C51" s="1826" t="s">
        <v>279</v>
      </c>
      <c r="D51" s="1827"/>
      <c r="E51" s="1827"/>
      <c r="F51" s="1827"/>
      <c r="G51" s="1827"/>
      <c r="H51" s="1828"/>
      <c r="I51" s="818"/>
      <c r="J51" s="315">
        <f>SUM('○参考１(R元):○参考１(R５)'!J51)</f>
        <v>0</v>
      </c>
      <c r="K51" s="826">
        <f>SUM('○参考１(R元):○参考１(R５)'!K51)</f>
        <v>0</v>
      </c>
      <c r="L51" s="827">
        <f>SUM('○参考１(R元):○参考１(R５)'!L51)</f>
        <v>0</v>
      </c>
      <c r="M51" s="828">
        <f>SUM('○参考１(R元):○参考１(R５)'!M51)</f>
        <v>0</v>
      </c>
      <c r="N51" s="828">
        <f>SUM('○参考１(R元):○参考１(R５)'!N51)</f>
        <v>0</v>
      </c>
      <c r="O51" s="826">
        <f>SUM('○参考１(R元):○参考１(R５)'!O51)</f>
        <v>0</v>
      </c>
      <c r="P51" s="315">
        <f>SUM('○参考１(R元):○参考１(R５)'!P51)</f>
        <v>0</v>
      </c>
      <c r="Q51" s="828">
        <f>SUM('○参考１(R元):○参考１(R５)'!Q51)</f>
        <v>0</v>
      </c>
      <c r="R51" s="828">
        <f>SUM('○参考１(R元):○参考１(R５)'!R51)</f>
        <v>0</v>
      </c>
      <c r="S51" s="829">
        <f>SUM('○参考１(R元):○参考１(R５)'!S51)</f>
        <v>0</v>
      </c>
      <c r="T51" s="315">
        <f>SUM('○参考１(R元):○参考１(R５)'!T51)</f>
        <v>0</v>
      </c>
      <c r="U51" s="828">
        <f>SUM('○参考１(R元):○参考１(R５)'!U51)</f>
        <v>0</v>
      </c>
      <c r="V51" s="828">
        <f>SUM('○参考１(R元):○参考１(R５)'!V51)</f>
        <v>0</v>
      </c>
      <c r="W51" s="829">
        <f>SUM('○参考１(R元):○参考１(R５)'!W51)</f>
        <v>0</v>
      </c>
      <c r="X51" s="315">
        <f>SUM('○参考１(R元):○参考１(R５)'!X51)</f>
        <v>0</v>
      </c>
      <c r="Y51" s="828">
        <f>SUM('○参考１(R元):○参考１(R５)'!Y51)</f>
        <v>0</v>
      </c>
      <c r="Z51" s="828">
        <f>SUM('○参考１(R元):○参考１(R５)'!Z51)</f>
        <v>0</v>
      </c>
      <c r="AA51" s="829">
        <f>SUM('○参考１(R元):○参考１(R５)'!AA51)</f>
        <v>0</v>
      </c>
      <c r="AB51" s="315">
        <f>SUM('○参考１(R元):○参考１(R５)'!AB51)</f>
        <v>0</v>
      </c>
      <c r="AC51" s="828">
        <f>SUM('○参考１(R元):○参考１(R５)'!AC51)</f>
        <v>0</v>
      </c>
      <c r="AD51" s="828">
        <f>SUM('○参考１(R元):○参考１(R５)'!AD51)</f>
        <v>0</v>
      </c>
      <c r="AE51" s="829">
        <f>SUM('○参考１(R元):○参考１(R５)'!AE51)</f>
        <v>0</v>
      </c>
    </row>
    <row r="52" spans="1:31" ht="9.75" customHeight="1">
      <c r="B52" s="1787"/>
      <c r="C52" s="1829" t="s">
        <v>300</v>
      </c>
      <c r="D52" s="1821" t="s">
        <v>295</v>
      </c>
      <c r="E52" s="1832" t="s">
        <v>296</v>
      </c>
      <c r="F52" s="1832"/>
      <c r="G52" s="1832"/>
      <c r="H52" s="1833"/>
      <c r="I52" s="818">
        <v>70</v>
      </c>
      <c r="J52" s="315">
        <f>SUM('○参考１(R元):○参考１(R５)'!J52)</f>
        <v>0</v>
      </c>
      <c r="K52" s="826">
        <f>SUM('○参考１(R元):○参考１(R５)'!K52)</f>
        <v>0</v>
      </c>
      <c r="L52" s="827">
        <f>SUM('○参考１(R元):○参考１(R５)'!L52)</f>
        <v>0</v>
      </c>
      <c r="M52" s="828">
        <f>SUM('○参考１(R元):○参考１(R５)'!M52)</f>
        <v>0</v>
      </c>
      <c r="N52" s="828">
        <f>SUM('○参考１(R元):○参考１(R５)'!N52)</f>
        <v>0</v>
      </c>
      <c r="O52" s="826">
        <f>SUM('○参考１(R元):○参考１(R５)'!O52)</f>
        <v>0</v>
      </c>
      <c r="P52" s="315">
        <f>SUM('○参考１(R元):○参考１(R５)'!P52)</f>
        <v>0</v>
      </c>
      <c r="Q52" s="828">
        <f>SUM('○参考１(R元):○参考１(R５)'!Q52)</f>
        <v>0</v>
      </c>
      <c r="R52" s="828">
        <f>SUM('○参考１(R元):○参考１(R５)'!R52)</f>
        <v>0</v>
      </c>
      <c r="S52" s="829">
        <f>SUM('○参考１(R元):○参考１(R５)'!S52)</f>
        <v>0</v>
      </c>
      <c r="T52" s="315">
        <f>SUM('○参考１(R元):○参考１(R５)'!T52)</f>
        <v>0</v>
      </c>
      <c r="U52" s="828">
        <f>SUM('○参考１(R元):○参考１(R５)'!U52)</f>
        <v>0</v>
      </c>
      <c r="V52" s="828">
        <f>SUM('○参考１(R元):○参考１(R５)'!V52)</f>
        <v>0</v>
      </c>
      <c r="W52" s="829">
        <f>SUM('○参考１(R元):○参考１(R５)'!W52)</f>
        <v>0</v>
      </c>
      <c r="X52" s="315">
        <f>SUM('○参考１(R元):○参考１(R５)'!X52)</f>
        <v>0</v>
      </c>
      <c r="Y52" s="828">
        <f>SUM('○参考１(R元):○参考１(R５)'!Y52)</f>
        <v>0</v>
      </c>
      <c r="Z52" s="828">
        <f>SUM('○参考１(R元):○参考１(R５)'!Z52)</f>
        <v>0</v>
      </c>
      <c r="AA52" s="829">
        <f>SUM('○参考１(R元):○参考１(R５)'!AA52)</f>
        <v>0</v>
      </c>
      <c r="AB52" s="315">
        <f>SUM('○参考１(R元):○参考１(R５)'!AB52)</f>
        <v>0</v>
      </c>
      <c r="AC52" s="828">
        <f>SUM('○参考１(R元):○参考１(R５)'!AC52)</f>
        <v>0</v>
      </c>
      <c r="AD52" s="828">
        <f>SUM('○参考１(R元):○参考１(R５)'!AD52)</f>
        <v>0</v>
      </c>
      <c r="AE52" s="829">
        <f>SUM('○参考１(R元):○参考１(R５)'!AE52)</f>
        <v>0</v>
      </c>
    </row>
    <row r="53" spans="1:31" ht="9.75" customHeight="1">
      <c r="B53" s="1787"/>
      <c r="C53" s="1830"/>
      <c r="D53" s="1822"/>
      <c r="E53" s="1832" t="s">
        <v>297</v>
      </c>
      <c r="F53" s="1832"/>
      <c r="G53" s="1832"/>
      <c r="H53" s="1833"/>
      <c r="I53" s="818">
        <v>20</v>
      </c>
      <c r="J53" s="315">
        <f>SUM('○参考１(R元):○参考１(R５)'!J53)</f>
        <v>0</v>
      </c>
      <c r="K53" s="826">
        <f>SUM('○参考１(R元):○参考１(R５)'!K53)</f>
        <v>0</v>
      </c>
      <c r="L53" s="827">
        <f>SUM('○参考１(R元):○参考１(R５)'!L53)</f>
        <v>0</v>
      </c>
      <c r="M53" s="828">
        <f>SUM('○参考１(R元):○参考１(R５)'!M53)</f>
        <v>0</v>
      </c>
      <c r="N53" s="828">
        <f>SUM('○参考１(R元):○参考１(R５)'!N53)</f>
        <v>0</v>
      </c>
      <c r="O53" s="826">
        <f>SUM('○参考１(R元):○参考１(R５)'!O53)</f>
        <v>0</v>
      </c>
      <c r="P53" s="315">
        <f>SUM('○参考１(R元):○参考１(R５)'!P53)</f>
        <v>0</v>
      </c>
      <c r="Q53" s="828">
        <f>SUM('○参考１(R元):○参考１(R５)'!Q53)</f>
        <v>0</v>
      </c>
      <c r="R53" s="828">
        <f>SUM('○参考１(R元):○参考１(R５)'!R53)</f>
        <v>0</v>
      </c>
      <c r="S53" s="829">
        <f>SUM('○参考１(R元):○参考１(R５)'!S53)</f>
        <v>0</v>
      </c>
      <c r="T53" s="315">
        <f>SUM('○参考１(R元):○参考１(R５)'!T53)</f>
        <v>0</v>
      </c>
      <c r="U53" s="828">
        <f>SUM('○参考１(R元):○参考１(R５)'!U53)</f>
        <v>0</v>
      </c>
      <c r="V53" s="828">
        <f>SUM('○参考１(R元):○参考１(R５)'!V53)</f>
        <v>0</v>
      </c>
      <c r="W53" s="829">
        <f>SUM('○参考１(R元):○参考１(R５)'!W53)</f>
        <v>0</v>
      </c>
      <c r="X53" s="315">
        <f>SUM('○参考１(R元):○参考１(R５)'!X53)</f>
        <v>0</v>
      </c>
      <c r="Y53" s="828">
        <f>SUM('○参考１(R元):○参考１(R５)'!Y53)</f>
        <v>0</v>
      </c>
      <c r="Z53" s="828">
        <f>SUM('○参考１(R元):○参考１(R５)'!Z53)</f>
        <v>0</v>
      </c>
      <c r="AA53" s="829">
        <f>SUM('○参考１(R元):○参考１(R５)'!AA53)</f>
        <v>0</v>
      </c>
      <c r="AB53" s="315">
        <f>SUM('○参考１(R元):○参考１(R５)'!AB53)</f>
        <v>0</v>
      </c>
      <c r="AC53" s="828">
        <f>SUM('○参考１(R元):○参考１(R５)'!AC53)</f>
        <v>0</v>
      </c>
      <c r="AD53" s="828">
        <f>SUM('○参考１(R元):○参考１(R５)'!AD53)</f>
        <v>0</v>
      </c>
      <c r="AE53" s="829">
        <f>SUM('○参考１(R元):○参考１(R５)'!AE53)</f>
        <v>0</v>
      </c>
    </row>
    <row r="54" spans="1:31" ht="9.75" customHeight="1">
      <c r="B54" s="1787"/>
      <c r="C54" s="1830"/>
      <c r="D54" s="1822"/>
      <c r="E54" s="1832" t="s">
        <v>298</v>
      </c>
      <c r="F54" s="1832"/>
      <c r="G54" s="1832"/>
      <c r="H54" s="1833"/>
      <c r="I54" s="818">
        <v>30</v>
      </c>
      <c r="J54" s="315">
        <f>SUM('○参考１(R元):○参考１(R５)'!J54)</f>
        <v>0</v>
      </c>
      <c r="K54" s="826">
        <f>SUM('○参考１(R元):○参考１(R５)'!K54)</f>
        <v>0</v>
      </c>
      <c r="L54" s="827">
        <f>SUM('○参考１(R元):○参考１(R５)'!L54)</f>
        <v>0</v>
      </c>
      <c r="M54" s="828">
        <f>SUM('○参考１(R元):○参考１(R５)'!M54)</f>
        <v>0</v>
      </c>
      <c r="N54" s="828">
        <f>SUM('○参考１(R元):○参考１(R５)'!N54)</f>
        <v>0</v>
      </c>
      <c r="O54" s="826">
        <f>SUM('○参考１(R元):○参考１(R５)'!O54)</f>
        <v>0</v>
      </c>
      <c r="P54" s="315">
        <f>SUM('○参考１(R元):○参考１(R５)'!P54)</f>
        <v>0</v>
      </c>
      <c r="Q54" s="828">
        <f>SUM('○参考１(R元):○参考１(R５)'!Q54)</f>
        <v>0</v>
      </c>
      <c r="R54" s="828">
        <f>SUM('○参考１(R元):○参考１(R５)'!R54)</f>
        <v>0</v>
      </c>
      <c r="S54" s="829">
        <f>SUM('○参考１(R元):○参考１(R５)'!S54)</f>
        <v>0</v>
      </c>
      <c r="T54" s="315">
        <f>SUM('○参考１(R元):○参考１(R５)'!T54)</f>
        <v>0</v>
      </c>
      <c r="U54" s="828">
        <f>SUM('○参考１(R元):○参考１(R５)'!U54)</f>
        <v>0</v>
      </c>
      <c r="V54" s="828">
        <f>SUM('○参考１(R元):○参考１(R５)'!V54)</f>
        <v>0</v>
      </c>
      <c r="W54" s="829">
        <f>SUM('○参考１(R元):○参考１(R５)'!W54)</f>
        <v>0</v>
      </c>
      <c r="X54" s="315">
        <f>SUM('○参考１(R元):○参考１(R５)'!X54)</f>
        <v>0</v>
      </c>
      <c r="Y54" s="828">
        <f>SUM('○参考１(R元):○参考１(R５)'!Y54)</f>
        <v>0</v>
      </c>
      <c r="Z54" s="828">
        <f>SUM('○参考１(R元):○参考１(R５)'!Z54)</f>
        <v>0</v>
      </c>
      <c r="AA54" s="829">
        <f>SUM('○参考１(R元):○参考１(R５)'!AA54)</f>
        <v>0</v>
      </c>
      <c r="AB54" s="315">
        <f>SUM('○参考１(R元):○参考１(R５)'!AB54)</f>
        <v>0</v>
      </c>
      <c r="AC54" s="828">
        <f>SUM('○参考１(R元):○参考１(R５)'!AC54)</f>
        <v>0</v>
      </c>
      <c r="AD54" s="828">
        <f>SUM('○参考１(R元):○参考１(R５)'!AD54)</f>
        <v>0</v>
      </c>
      <c r="AE54" s="829">
        <f>SUM('○参考１(R元):○参考１(R５)'!AE54)</f>
        <v>0</v>
      </c>
    </row>
    <row r="55" spans="1:31" ht="9.75" customHeight="1">
      <c r="B55" s="1787"/>
      <c r="C55" s="1830"/>
      <c r="D55" s="1822"/>
      <c r="E55" s="1832" t="s">
        <v>299</v>
      </c>
      <c r="F55" s="1832"/>
      <c r="G55" s="1832"/>
      <c r="H55" s="1833"/>
      <c r="I55" s="818">
        <v>30</v>
      </c>
      <c r="J55" s="315">
        <f>SUM('○参考１(R元):○参考１(R５)'!J55)</f>
        <v>0</v>
      </c>
      <c r="K55" s="826">
        <f>SUM('○参考１(R元):○参考１(R５)'!K55)</f>
        <v>0</v>
      </c>
      <c r="L55" s="827">
        <f>SUM('○参考１(R元):○参考１(R５)'!L55)</f>
        <v>0</v>
      </c>
      <c r="M55" s="828">
        <f>SUM('○参考１(R元):○参考１(R５)'!M55)</f>
        <v>0</v>
      </c>
      <c r="N55" s="828">
        <f>SUM('○参考１(R元):○参考１(R５)'!N55)</f>
        <v>0</v>
      </c>
      <c r="O55" s="826">
        <f>SUM('○参考１(R元):○参考１(R５)'!O55)</f>
        <v>0</v>
      </c>
      <c r="P55" s="315">
        <f>SUM('○参考１(R元):○参考１(R５)'!P55)</f>
        <v>0</v>
      </c>
      <c r="Q55" s="828">
        <f>SUM('○参考１(R元):○参考１(R５)'!Q55)</f>
        <v>0</v>
      </c>
      <c r="R55" s="828">
        <f>SUM('○参考１(R元):○参考１(R５)'!R55)</f>
        <v>0</v>
      </c>
      <c r="S55" s="829">
        <f>SUM('○参考１(R元):○参考１(R５)'!S55)</f>
        <v>0</v>
      </c>
      <c r="T55" s="315">
        <f>SUM('○参考１(R元):○参考１(R５)'!T55)</f>
        <v>0</v>
      </c>
      <c r="U55" s="828">
        <f>SUM('○参考１(R元):○参考１(R５)'!U55)</f>
        <v>0</v>
      </c>
      <c r="V55" s="828">
        <f>SUM('○参考１(R元):○参考１(R５)'!V55)</f>
        <v>0</v>
      </c>
      <c r="W55" s="829">
        <f>SUM('○参考１(R元):○参考１(R５)'!W55)</f>
        <v>0</v>
      </c>
      <c r="X55" s="315">
        <f>SUM('○参考１(R元):○参考１(R５)'!X55)</f>
        <v>0</v>
      </c>
      <c r="Y55" s="828">
        <f>SUM('○参考１(R元):○参考１(R５)'!Y55)</f>
        <v>0</v>
      </c>
      <c r="Z55" s="828">
        <f>SUM('○参考１(R元):○参考１(R５)'!Z55)</f>
        <v>0</v>
      </c>
      <c r="AA55" s="829">
        <f>SUM('○参考１(R元):○参考１(R５)'!AA55)</f>
        <v>0</v>
      </c>
      <c r="AB55" s="315">
        <f>SUM('○参考１(R元):○参考１(R５)'!AB55)</f>
        <v>0</v>
      </c>
      <c r="AC55" s="828">
        <f>SUM('○参考１(R元):○参考１(R５)'!AC55)</f>
        <v>0</v>
      </c>
      <c r="AD55" s="828">
        <f>SUM('○参考１(R元):○参考１(R５)'!AD55)</f>
        <v>0</v>
      </c>
      <c r="AE55" s="829">
        <f>SUM('○参考１(R元):○参考１(R５)'!AE55)</f>
        <v>0</v>
      </c>
    </row>
    <row r="56" spans="1:31" ht="9.75" customHeight="1">
      <c r="B56" s="1787"/>
      <c r="C56" s="1830"/>
      <c r="D56" s="1822"/>
      <c r="E56" s="1818" t="s">
        <v>381</v>
      </c>
      <c r="F56" s="1824"/>
      <c r="G56" s="1824"/>
      <c r="H56" s="1825"/>
      <c r="I56" s="1101">
        <v>70</v>
      </c>
      <c r="J56" s="315">
        <f>SUM('○参考１(R元):○参考１(R５)'!J56)</f>
        <v>0</v>
      </c>
      <c r="K56" s="826">
        <f>SUM('○参考１(R元):○参考１(R５)'!K56)</f>
        <v>0</v>
      </c>
      <c r="L56" s="827">
        <f>SUM('○参考１(R元):○参考１(R５)'!L56)</f>
        <v>0</v>
      </c>
      <c r="M56" s="828">
        <f>SUM('○参考１(R元):○参考１(R５)'!M56)</f>
        <v>0</v>
      </c>
      <c r="N56" s="828">
        <f>SUM('○参考１(R元):○参考１(R５)'!N56)</f>
        <v>0</v>
      </c>
      <c r="O56" s="826">
        <f>SUM('○参考１(R元):○参考１(R５)'!O56)</f>
        <v>0</v>
      </c>
      <c r="P56" s="315">
        <f>SUM('○参考１(R元):○参考１(R５)'!P56)</f>
        <v>0</v>
      </c>
      <c r="Q56" s="828">
        <f>SUM('○参考１(R元):○参考１(R５)'!Q56)</f>
        <v>0</v>
      </c>
      <c r="R56" s="828">
        <f>SUM('○参考１(R元):○参考１(R５)'!R56)</f>
        <v>0</v>
      </c>
      <c r="S56" s="829">
        <f>SUM('○参考１(R元):○参考１(R５)'!S56)</f>
        <v>0</v>
      </c>
      <c r="T56" s="315">
        <f>SUM('○参考１(R元):○参考１(R５)'!T56)</f>
        <v>0</v>
      </c>
      <c r="U56" s="828">
        <f>SUM('○参考１(R元):○参考１(R５)'!U56)</f>
        <v>0</v>
      </c>
      <c r="V56" s="828">
        <f>SUM('○参考１(R元):○参考１(R５)'!V56)</f>
        <v>0</v>
      </c>
      <c r="W56" s="829">
        <f>SUM('○参考１(R元):○参考１(R５)'!W56)</f>
        <v>0</v>
      </c>
      <c r="X56" s="315">
        <f>SUM('○参考１(R元):○参考１(R５)'!X56)</f>
        <v>0</v>
      </c>
      <c r="Y56" s="828">
        <f>SUM('○参考１(R元):○参考１(R５)'!Y56)</f>
        <v>0</v>
      </c>
      <c r="Z56" s="828">
        <f>SUM('○参考１(R元):○参考１(R５)'!Z56)</f>
        <v>0</v>
      </c>
      <c r="AA56" s="829">
        <f>SUM('○参考１(R元):○参考１(R５)'!AA56)</f>
        <v>0</v>
      </c>
      <c r="AB56" s="315">
        <f>SUM('○参考１(R元):○参考１(R５)'!AB56)</f>
        <v>0</v>
      </c>
      <c r="AC56" s="828">
        <f>SUM('○参考１(R元):○参考１(R５)'!AC56)</f>
        <v>0</v>
      </c>
      <c r="AD56" s="828">
        <f>SUM('○参考１(R元):○参考１(R５)'!AD56)</f>
        <v>0</v>
      </c>
      <c r="AE56" s="829">
        <f>SUM('○参考１(R元):○参考１(R５)'!AE56)</f>
        <v>0</v>
      </c>
    </row>
    <row r="57" spans="1:31" ht="9.75" customHeight="1">
      <c r="B57" s="1787"/>
      <c r="C57" s="1830"/>
      <c r="D57" s="1823"/>
      <c r="E57" s="1818" t="s">
        <v>382</v>
      </c>
      <c r="F57" s="1824"/>
      <c r="G57" s="1824"/>
      <c r="H57" s="1825"/>
      <c r="I57" s="1101">
        <v>50</v>
      </c>
      <c r="J57" s="315">
        <f>SUM('○参考１(R元):○参考１(R５)'!J57)</f>
        <v>0</v>
      </c>
      <c r="K57" s="826">
        <f>SUM('○参考１(R元):○参考１(R５)'!K57)</f>
        <v>0</v>
      </c>
      <c r="L57" s="827">
        <f>SUM('○参考１(R元):○参考１(R５)'!L57)</f>
        <v>0</v>
      </c>
      <c r="M57" s="828">
        <f>SUM('○参考１(R元):○参考１(R５)'!M57)</f>
        <v>0</v>
      </c>
      <c r="N57" s="828">
        <f>SUM('○参考１(R元):○参考１(R５)'!N57)</f>
        <v>0</v>
      </c>
      <c r="O57" s="826">
        <f>SUM('○参考１(R元):○参考１(R５)'!O57)</f>
        <v>0</v>
      </c>
      <c r="P57" s="315">
        <f>SUM('○参考１(R元):○参考１(R５)'!P57)</f>
        <v>0</v>
      </c>
      <c r="Q57" s="828">
        <f>SUM('○参考１(R元):○参考１(R５)'!Q57)</f>
        <v>0</v>
      </c>
      <c r="R57" s="828">
        <f>SUM('○参考１(R元):○参考１(R５)'!R57)</f>
        <v>0</v>
      </c>
      <c r="S57" s="829">
        <f>SUM('○参考１(R元):○参考１(R５)'!S57)</f>
        <v>0</v>
      </c>
      <c r="T57" s="315">
        <f>SUM('○参考１(R元):○参考１(R５)'!T57)</f>
        <v>0</v>
      </c>
      <c r="U57" s="828">
        <f>SUM('○参考１(R元):○参考１(R５)'!U57)</f>
        <v>0</v>
      </c>
      <c r="V57" s="828">
        <f>SUM('○参考１(R元):○参考１(R５)'!V57)</f>
        <v>0</v>
      </c>
      <c r="W57" s="829">
        <f>SUM('○参考１(R元):○参考１(R５)'!W57)</f>
        <v>0</v>
      </c>
      <c r="X57" s="315">
        <f>SUM('○参考１(R元):○参考１(R５)'!X57)</f>
        <v>0</v>
      </c>
      <c r="Y57" s="828">
        <f>SUM('○参考１(R元):○参考１(R５)'!Y57)</f>
        <v>0</v>
      </c>
      <c r="Z57" s="828">
        <f>SUM('○参考１(R元):○参考１(R５)'!Z57)</f>
        <v>0</v>
      </c>
      <c r="AA57" s="829">
        <f>SUM('○参考１(R元):○参考１(R５)'!AA57)</f>
        <v>0</v>
      </c>
      <c r="AB57" s="315">
        <f>SUM('○参考１(R元):○参考１(R５)'!AB57)</f>
        <v>0</v>
      </c>
      <c r="AC57" s="828">
        <f>SUM('○参考１(R元):○参考１(R５)'!AC57)</f>
        <v>0</v>
      </c>
      <c r="AD57" s="828">
        <f>SUM('○参考１(R元):○参考１(R５)'!AD57)</f>
        <v>0</v>
      </c>
      <c r="AE57" s="829">
        <f>SUM('○参考１(R元):○参考１(R５)'!AE57)</f>
        <v>0</v>
      </c>
    </row>
    <row r="58" spans="1:31" ht="9.75" hidden="1" customHeight="1">
      <c r="B58" s="1787"/>
      <c r="C58" s="1831"/>
      <c r="D58" s="1826" t="s">
        <v>276</v>
      </c>
      <c r="E58" s="1827"/>
      <c r="F58" s="1827"/>
      <c r="G58" s="1827"/>
      <c r="H58" s="1828"/>
      <c r="I58" s="830">
        <v>70</v>
      </c>
      <c r="J58" s="835">
        <f>SUM('○参考１(R元):○参考１(R５)'!J58)</f>
        <v>0</v>
      </c>
      <c r="K58" s="836">
        <f>SUM('○参考１(R元):○参考１(R５)'!K58)</f>
        <v>0</v>
      </c>
      <c r="L58" s="837">
        <f>SUM('○参考１(R元):○参考１(R５)'!L58)</f>
        <v>0</v>
      </c>
      <c r="M58" s="838">
        <f>SUM('○参考１(R元):○参考１(R５)'!M58)</f>
        <v>0</v>
      </c>
      <c r="N58" s="838">
        <f>SUM('○参考１(R元):○参考１(R５)'!N58)</f>
        <v>0</v>
      </c>
      <c r="O58" s="836">
        <f>SUM('○参考１(R元):○参考１(R５)'!O58)</f>
        <v>0</v>
      </c>
      <c r="P58" s="835">
        <f>SUM('○参考１(R元):○参考１(R５)'!P58)</f>
        <v>0</v>
      </c>
      <c r="Q58" s="838">
        <f>SUM('○参考１(R元):○参考１(R５)'!Q58)</f>
        <v>0</v>
      </c>
      <c r="R58" s="838">
        <f>SUM('○参考１(R元):○参考１(R５)'!R58)</f>
        <v>0</v>
      </c>
      <c r="S58" s="839">
        <f>SUM('○参考１(R元):○参考１(R５)'!S58)</f>
        <v>0</v>
      </c>
      <c r="T58" s="835">
        <f>SUM('○参考１(R元):○参考１(R５)'!T58)</f>
        <v>0</v>
      </c>
      <c r="U58" s="838">
        <f>SUM('○参考１(R元):○参考１(R５)'!U58)</f>
        <v>0</v>
      </c>
      <c r="V58" s="838">
        <f>SUM('○参考１(R元):○参考１(R５)'!V58)</f>
        <v>0</v>
      </c>
      <c r="W58" s="839">
        <f>SUM('○参考１(R元):○参考１(R５)'!W58)</f>
        <v>0</v>
      </c>
      <c r="X58" s="835">
        <f>SUM('○参考１(R元):○参考１(R５)'!X58)</f>
        <v>0</v>
      </c>
      <c r="Y58" s="838">
        <f>SUM('○参考１(R元):○参考１(R５)'!Y58)</f>
        <v>0</v>
      </c>
      <c r="Z58" s="838">
        <f>SUM('○参考１(R元):○参考１(R５)'!Z58)</f>
        <v>0</v>
      </c>
      <c r="AA58" s="839">
        <f>SUM('○参考１(R元):○参考１(R５)'!AA58)</f>
        <v>0</v>
      </c>
      <c r="AB58" s="835">
        <f>SUM('○参考１(R元):○参考１(R５)'!AB58)</f>
        <v>0</v>
      </c>
      <c r="AC58" s="838">
        <f>SUM('○参考１(R元):○参考１(R５)'!AC58)</f>
        <v>0</v>
      </c>
      <c r="AD58" s="838">
        <f>SUM('○参考１(R元):○参考１(R５)'!AD58)</f>
        <v>0</v>
      </c>
      <c r="AE58" s="839">
        <f>SUM('○参考１(R元):○参考１(R５)'!AE58)</f>
        <v>0</v>
      </c>
    </row>
    <row r="59" spans="1:31" ht="9.75" customHeight="1">
      <c r="A59" s="801">
        <v>2</v>
      </c>
      <c r="B59" s="1788"/>
      <c r="C59" s="1927" t="s">
        <v>279</v>
      </c>
      <c r="D59" s="1928"/>
      <c r="E59" s="1928"/>
      <c r="F59" s="1928"/>
      <c r="G59" s="1928"/>
      <c r="H59" s="1929"/>
      <c r="I59" s="853"/>
      <c r="J59" s="841">
        <f>SUM('○参考１(R元):○参考１(R５)'!J59)</f>
        <v>0</v>
      </c>
      <c r="K59" s="842">
        <f>SUM('○参考１(R元):○参考１(R５)'!K59)</f>
        <v>0</v>
      </c>
      <c r="L59" s="843">
        <f>SUM('○参考１(R元):○参考１(R５)'!L59)</f>
        <v>0</v>
      </c>
      <c r="M59" s="844">
        <f>SUM('○参考１(R元):○参考１(R５)'!M59)</f>
        <v>0</v>
      </c>
      <c r="N59" s="844">
        <f>SUM('○参考１(R元):○参考１(R５)'!N59)</f>
        <v>0</v>
      </c>
      <c r="O59" s="842">
        <f>SUM('○参考１(R元):○参考１(R５)'!O59)</f>
        <v>0</v>
      </c>
      <c r="P59" s="841">
        <f>SUM('○参考１(R元):○参考１(R５)'!P59)</f>
        <v>0</v>
      </c>
      <c r="Q59" s="844">
        <f>SUM('○参考１(R元):○参考１(R５)'!Q59)</f>
        <v>0</v>
      </c>
      <c r="R59" s="844">
        <f>SUM('○参考１(R元):○参考１(R５)'!R59)</f>
        <v>0</v>
      </c>
      <c r="S59" s="845">
        <f>SUM('○参考１(R元):○参考１(R５)'!S59)</f>
        <v>0</v>
      </c>
      <c r="T59" s="841">
        <f>SUM('○参考１(R元):○参考１(R５)'!T59)</f>
        <v>0</v>
      </c>
      <c r="U59" s="844">
        <f>SUM('○参考１(R元):○参考１(R５)'!U59)</f>
        <v>0</v>
      </c>
      <c r="V59" s="844">
        <f>SUM('○参考１(R元):○参考１(R５)'!V59)</f>
        <v>0</v>
      </c>
      <c r="W59" s="845">
        <f>SUM('○参考１(R元):○参考１(R５)'!W59)</f>
        <v>0</v>
      </c>
      <c r="X59" s="841">
        <f>SUM('○参考１(R元):○参考１(R５)'!X59)</f>
        <v>0</v>
      </c>
      <c r="Y59" s="844">
        <f>SUM('○参考１(R元):○参考１(R５)'!Y59)</f>
        <v>0</v>
      </c>
      <c r="Z59" s="844">
        <f>SUM('○参考１(R元):○参考１(R５)'!Z59)</f>
        <v>0</v>
      </c>
      <c r="AA59" s="845">
        <f>SUM('○参考１(R元):○参考１(R５)'!AA59)</f>
        <v>0</v>
      </c>
      <c r="AB59" s="841">
        <f>SUM('○参考１(R元):○参考１(R５)'!AB59)</f>
        <v>0</v>
      </c>
      <c r="AC59" s="844">
        <f>SUM('○参考１(R元):○参考１(R５)'!AC59)</f>
        <v>0</v>
      </c>
      <c r="AD59" s="844">
        <f>SUM('○参考１(R元):○参考１(R５)'!AD59)</f>
        <v>0</v>
      </c>
      <c r="AE59" s="845">
        <f>SUM('○参考１(R元):○参考１(R５)'!AE59)</f>
        <v>0</v>
      </c>
    </row>
    <row r="60" spans="1:31" ht="14.45" hidden="1" customHeight="1">
      <c r="A60" s="801">
        <v>2</v>
      </c>
      <c r="B60" s="854"/>
      <c r="C60" s="1908" t="s">
        <v>301</v>
      </c>
      <c r="D60" s="1908"/>
      <c r="E60" s="1909" t="s">
        <v>302</v>
      </c>
      <c r="F60" s="1910"/>
      <c r="G60" s="1910"/>
      <c r="H60" s="1911"/>
      <c r="I60" s="855">
        <v>40</v>
      </c>
      <c r="J60" s="894">
        <f>SUM('○参考１(R元):○参考１(R５)'!J60)</f>
        <v>0</v>
      </c>
      <c r="K60" s="895">
        <f>SUM('○参考１(R元):○参考１(R５)'!K60)</f>
        <v>0</v>
      </c>
      <c r="L60" s="896">
        <f>SUM('○参考１(R元):○参考１(R５)'!L60)</f>
        <v>0</v>
      </c>
      <c r="M60" s="897">
        <f>SUM('○参考１(R元):○参考１(R５)'!M60)</f>
        <v>0</v>
      </c>
      <c r="N60" s="897">
        <f>SUM('○参考１(R元):○参考１(R５)'!N60)</f>
        <v>0</v>
      </c>
      <c r="O60" s="895">
        <f>SUM('○参考１(R元):○参考１(R５)'!O60)</f>
        <v>0</v>
      </c>
      <c r="P60" s="894">
        <f>SUM('○参考１(R元):○参考１(R５)'!P60)</f>
        <v>0</v>
      </c>
      <c r="Q60" s="897">
        <f>SUM('○参考１(R元):○参考１(R５)'!Q60)</f>
        <v>0</v>
      </c>
      <c r="R60" s="897">
        <f>SUM('○参考１(R元):○参考１(R５)'!R60)</f>
        <v>0</v>
      </c>
      <c r="S60" s="898">
        <f>SUM('○参考１(R元):○参考１(R５)'!S60)</f>
        <v>0</v>
      </c>
      <c r="T60" s="894">
        <f>SUM('○参考１(R元):○参考１(R５)'!T60)</f>
        <v>0</v>
      </c>
      <c r="U60" s="897">
        <f>SUM('○参考１(R元):○参考１(R５)'!U60)</f>
        <v>0</v>
      </c>
      <c r="V60" s="897">
        <f>SUM('○参考１(R元):○参考１(R５)'!V60)</f>
        <v>0</v>
      </c>
      <c r="W60" s="898">
        <f>SUM('○参考１(R元):○参考１(R５)'!W60)</f>
        <v>0</v>
      </c>
      <c r="X60" s="894">
        <f>SUM('○参考１(R元):○参考１(R５)'!X60)</f>
        <v>0</v>
      </c>
      <c r="Y60" s="897">
        <f>SUM('○参考１(R元):○参考１(R５)'!Y60)</f>
        <v>0</v>
      </c>
      <c r="Z60" s="897">
        <f>SUM('○参考１(R元):○参考１(R５)'!Z60)</f>
        <v>0</v>
      </c>
      <c r="AA60" s="898">
        <f>SUM('○参考１(R元):○参考１(R５)'!AA60)</f>
        <v>0</v>
      </c>
      <c r="AB60" s="894">
        <f>SUM('○参考１(R元):○参考１(R５)'!AB60)</f>
        <v>0</v>
      </c>
      <c r="AC60" s="897">
        <f>SUM('○参考１(R元):○参考１(R５)'!AC60)</f>
        <v>0</v>
      </c>
      <c r="AD60" s="897">
        <f>SUM('○参考１(R元):○参考１(R５)'!AD60)</f>
        <v>0</v>
      </c>
      <c r="AE60" s="898">
        <f>SUM('○参考１(R元):○参考１(R５)'!AE60)</f>
        <v>0</v>
      </c>
    </row>
    <row r="61" spans="1:31" ht="14.45" customHeight="1">
      <c r="A61" s="801">
        <v>2</v>
      </c>
      <c r="B61" s="770"/>
      <c r="C61" s="1882" t="s">
        <v>303</v>
      </c>
      <c r="D61" s="1883"/>
      <c r="E61" s="1883"/>
      <c r="F61" s="1884" t="s">
        <v>654</v>
      </c>
      <c r="G61" s="1883"/>
      <c r="H61" s="1885"/>
      <c r="I61" s="855">
        <v>70</v>
      </c>
      <c r="J61" s="894">
        <f>SUM('○参考１(R元):○参考１(R５)'!J61)</f>
        <v>0</v>
      </c>
      <c r="K61" s="895">
        <f>SUM('○参考１(R元):○参考１(R５)'!K61)</f>
        <v>0</v>
      </c>
      <c r="L61" s="896">
        <f>SUM('○参考１(R元):○参考１(R５)'!L61)</f>
        <v>0</v>
      </c>
      <c r="M61" s="897">
        <f>SUM('○参考１(R元):○参考１(R５)'!M61)</f>
        <v>0</v>
      </c>
      <c r="N61" s="897">
        <f>SUM('○参考１(R元):○参考１(R５)'!N61)</f>
        <v>0</v>
      </c>
      <c r="O61" s="895">
        <f>SUM('○参考１(R元):○参考１(R５)'!O61)</f>
        <v>0</v>
      </c>
      <c r="P61" s="894">
        <f>SUM('○参考１(R元):○参考１(R５)'!P61)</f>
        <v>0</v>
      </c>
      <c r="Q61" s="897">
        <f>SUM('○参考１(R元):○参考１(R５)'!Q61)</f>
        <v>0</v>
      </c>
      <c r="R61" s="897">
        <f>SUM('○参考１(R元):○参考１(R５)'!R61)</f>
        <v>0</v>
      </c>
      <c r="S61" s="898">
        <f>SUM('○参考１(R元):○参考１(R５)'!S61)</f>
        <v>0</v>
      </c>
      <c r="T61" s="894">
        <f>SUM('○参考１(R元):○参考１(R５)'!T61)</f>
        <v>0</v>
      </c>
      <c r="U61" s="897">
        <f>SUM('○参考１(R元):○参考１(R５)'!U61)</f>
        <v>0</v>
      </c>
      <c r="V61" s="897">
        <f>SUM('○参考１(R元):○参考１(R５)'!V61)</f>
        <v>0</v>
      </c>
      <c r="W61" s="898">
        <f>SUM('○参考１(R元):○参考１(R５)'!W61)</f>
        <v>0</v>
      </c>
      <c r="X61" s="894">
        <f>SUM('○参考１(R元):○参考１(R５)'!X61)</f>
        <v>0</v>
      </c>
      <c r="Y61" s="897">
        <f>SUM('○参考１(R元):○参考１(R５)'!Y61)</f>
        <v>0</v>
      </c>
      <c r="Z61" s="897">
        <f>SUM('○参考１(R元):○参考１(R５)'!Z61)</f>
        <v>0</v>
      </c>
      <c r="AA61" s="898">
        <f>SUM('○参考１(R元):○参考１(R５)'!AA61)</f>
        <v>0</v>
      </c>
      <c r="AB61" s="894">
        <f>SUM('○参考１(R元):○参考１(R５)'!AB61)</f>
        <v>0</v>
      </c>
      <c r="AC61" s="897">
        <f>SUM('○参考１(R元):○参考１(R５)'!AC61)</f>
        <v>0</v>
      </c>
      <c r="AD61" s="897">
        <f>SUM('○参考１(R元):○参考１(R５)'!AD61)</f>
        <v>0</v>
      </c>
      <c r="AE61" s="898">
        <f>SUM('○参考１(R元):○参考１(R５)'!AE61)</f>
        <v>0</v>
      </c>
    </row>
    <row r="62" spans="1:31" ht="14.45" customHeight="1">
      <c r="A62" s="801">
        <v>2</v>
      </c>
      <c r="B62" s="770"/>
      <c r="C62" s="1892" t="s">
        <v>304</v>
      </c>
      <c r="D62" s="1893"/>
      <c r="E62" s="1894"/>
      <c r="F62" s="1895" t="s">
        <v>654</v>
      </c>
      <c r="G62" s="1896"/>
      <c r="H62" s="1897"/>
      <c r="I62" s="861">
        <v>70</v>
      </c>
      <c r="J62" s="899">
        <f>SUM('○参考１(R元):○参考１(R５)'!J62)</f>
        <v>0</v>
      </c>
      <c r="K62" s="900">
        <f>SUM('○参考１(R元):○参考１(R５)'!K62)</f>
        <v>0</v>
      </c>
      <c r="L62" s="901">
        <f>SUM('○参考１(R元):○参考１(R５)'!L62)</f>
        <v>0</v>
      </c>
      <c r="M62" s="902">
        <f>SUM('○参考１(R元):○参考１(R５)'!M62)</f>
        <v>0</v>
      </c>
      <c r="N62" s="902">
        <f>SUM('○参考１(R元):○参考１(R５)'!N62)</f>
        <v>0</v>
      </c>
      <c r="O62" s="900">
        <f>SUM('○参考１(R元):○参考１(R５)'!O62)</f>
        <v>0</v>
      </c>
      <c r="P62" s="899">
        <f>SUM('○参考１(R元):○参考１(R５)'!P62)</f>
        <v>0</v>
      </c>
      <c r="Q62" s="902">
        <f>SUM('○参考１(R元):○参考１(R５)'!Q62)</f>
        <v>0</v>
      </c>
      <c r="R62" s="902">
        <f>SUM('○参考１(R元):○参考１(R５)'!R62)</f>
        <v>0</v>
      </c>
      <c r="S62" s="903">
        <f>SUM('○参考１(R元):○参考１(R５)'!S62)</f>
        <v>0</v>
      </c>
      <c r="T62" s="899">
        <f>SUM('○参考１(R元):○参考１(R５)'!T62)</f>
        <v>0</v>
      </c>
      <c r="U62" s="902">
        <f>SUM('○参考１(R元):○参考１(R５)'!U62)</f>
        <v>0</v>
      </c>
      <c r="V62" s="902">
        <f>SUM('○参考１(R元):○参考１(R５)'!V62)</f>
        <v>0</v>
      </c>
      <c r="W62" s="903">
        <f>SUM('○参考１(R元):○参考１(R５)'!W62)</f>
        <v>0</v>
      </c>
      <c r="X62" s="899">
        <f>SUM('○参考１(R元):○参考１(R５)'!X62)</f>
        <v>0</v>
      </c>
      <c r="Y62" s="902">
        <f>SUM('○参考１(R元):○参考１(R５)'!Y62)</f>
        <v>0</v>
      </c>
      <c r="Z62" s="902">
        <f>SUM('○参考１(R元):○参考１(R５)'!Z62)</f>
        <v>0</v>
      </c>
      <c r="AA62" s="903">
        <f>SUM('○参考１(R元):○参考１(R５)'!AA62)</f>
        <v>0</v>
      </c>
      <c r="AB62" s="899">
        <f>SUM('○参考１(R元):○参考１(R５)'!AB62)</f>
        <v>0</v>
      </c>
      <c r="AC62" s="902">
        <f>SUM('○参考１(R元):○参考１(R５)'!AC62)</f>
        <v>0</v>
      </c>
      <c r="AD62" s="902">
        <f>SUM('○参考１(R元):○参考１(R５)'!AD62)</f>
        <v>0</v>
      </c>
      <c r="AE62" s="903">
        <f>SUM('○参考１(R元):○参考１(R５)'!AE62)</f>
        <v>0</v>
      </c>
    </row>
    <row r="63" spans="1:31" ht="18" customHeight="1">
      <c r="B63" s="1874" t="s">
        <v>277</v>
      </c>
      <c r="C63" s="1876" t="s">
        <v>305</v>
      </c>
      <c r="D63" s="1877"/>
      <c r="E63" s="1886" t="s">
        <v>679</v>
      </c>
      <c r="F63" s="1887"/>
      <c r="G63" s="1887"/>
      <c r="H63" s="1888"/>
      <c r="I63" s="1102">
        <v>50</v>
      </c>
      <c r="J63" s="889">
        <f>SUM('○参考１(R元):○参考１(R５)'!J63)</f>
        <v>0</v>
      </c>
      <c r="K63" s="890">
        <f>SUM('○参考１(R元):○参考１(R５)'!K63)</f>
        <v>0</v>
      </c>
      <c r="L63" s="891">
        <f>SUM('○参考１(R元):○参考１(R５)'!L63)</f>
        <v>0</v>
      </c>
      <c r="M63" s="892">
        <f>SUM('○参考１(R元):○参考１(R５)'!M63)</f>
        <v>0</v>
      </c>
      <c r="N63" s="892">
        <f>SUM('○参考１(R元):○参考１(R５)'!N63)</f>
        <v>0</v>
      </c>
      <c r="O63" s="890">
        <f>SUM('○参考１(R元):○参考１(R５)'!O63)</f>
        <v>0</v>
      </c>
      <c r="P63" s="889">
        <f>SUM('○参考１(R元):○参考１(R５)'!P63)</f>
        <v>0</v>
      </c>
      <c r="Q63" s="892">
        <f>SUM('○参考１(R元):○参考１(R５)'!Q63)</f>
        <v>0</v>
      </c>
      <c r="R63" s="892">
        <f>SUM('○参考１(R元):○参考１(R５)'!R63)</f>
        <v>0</v>
      </c>
      <c r="S63" s="893">
        <f>SUM('○参考１(R元):○参考１(R５)'!S63)</f>
        <v>0</v>
      </c>
      <c r="T63" s="889">
        <f>SUM('○参考１(R元):○参考１(R５)'!T63)</f>
        <v>0</v>
      </c>
      <c r="U63" s="892">
        <f>SUM('○参考１(R元):○参考１(R５)'!U63)</f>
        <v>0</v>
      </c>
      <c r="V63" s="892">
        <f>SUM('○参考１(R元):○参考１(R５)'!V63)</f>
        <v>0</v>
      </c>
      <c r="W63" s="893">
        <f>SUM('○参考１(R元):○参考１(R５)'!W63)</f>
        <v>0</v>
      </c>
      <c r="X63" s="889">
        <f>SUM('○参考１(R元):○参考１(R５)'!X63)</f>
        <v>0</v>
      </c>
      <c r="Y63" s="892">
        <f>SUM('○参考１(R元):○参考１(R５)'!Y63)</f>
        <v>0</v>
      </c>
      <c r="Z63" s="892">
        <f>SUM('○参考１(R元):○参考１(R５)'!Z63)</f>
        <v>0</v>
      </c>
      <c r="AA63" s="893">
        <f>SUM('○参考１(R元):○参考１(R５)'!AA63)</f>
        <v>0</v>
      </c>
      <c r="AB63" s="889">
        <f>SUM('○参考１(R元):○参考１(R５)'!AB63)</f>
        <v>0</v>
      </c>
      <c r="AC63" s="892">
        <f>SUM('○参考１(R元):○参考１(R５)'!AC63)</f>
        <v>0</v>
      </c>
      <c r="AD63" s="892">
        <f>SUM('○参考１(R元):○参考１(R５)'!AD63)</f>
        <v>0</v>
      </c>
      <c r="AE63" s="893">
        <f>SUM('○参考１(R元):○参考１(R５)'!AE63)</f>
        <v>0</v>
      </c>
    </row>
    <row r="64" spans="1:31" ht="18" customHeight="1">
      <c r="B64" s="1874"/>
      <c r="C64" s="1841"/>
      <c r="D64" s="1878"/>
      <c r="E64" s="1889" t="s">
        <v>675</v>
      </c>
      <c r="F64" s="1890"/>
      <c r="G64" s="1890"/>
      <c r="H64" s="1891"/>
      <c r="I64" s="1103">
        <v>30</v>
      </c>
      <c r="J64" s="867">
        <f>SUM('○参考１(R元):○参考１(R５)'!J64)</f>
        <v>0</v>
      </c>
      <c r="K64" s="868">
        <f>SUM('○参考１(R元):○参考１(R５)'!K64)</f>
        <v>0</v>
      </c>
      <c r="L64" s="869">
        <f>SUM('○参考１(R元):○参考１(R５)'!L64)</f>
        <v>0</v>
      </c>
      <c r="M64" s="870">
        <f>SUM('○参考１(R元):○参考１(R５)'!M64)</f>
        <v>0</v>
      </c>
      <c r="N64" s="870">
        <f>SUM('○参考１(R元):○参考１(R５)'!N64)</f>
        <v>0</v>
      </c>
      <c r="O64" s="868">
        <f>SUM('○参考１(R元):○参考１(R５)'!O64)</f>
        <v>0</v>
      </c>
      <c r="P64" s="867">
        <f>SUM('○参考１(R元):○参考１(R５)'!P64)</f>
        <v>0</v>
      </c>
      <c r="Q64" s="870">
        <f>SUM('○参考１(R元):○参考１(R５)'!Q64)</f>
        <v>0</v>
      </c>
      <c r="R64" s="870">
        <f>SUM('○参考１(R元):○参考１(R５)'!R64)</f>
        <v>0</v>
      </c>
      <c r="S64" s="871">
        <f>SUM('○参考１(R元):○参考１(R５)'!S64)</f>
        <v>0</v>
      </c>
      <c r="T64" s="867">
        <f>SUM('○参考１(R元):○参考１(R５)'!T64)</f>
        <v>0</v>
      </c>
      <c r="U64" s="870">
        <f>SUM('○参考１(R元):○参考１(R５)'!U64)</f>
        <v>0</v>
      </c>
      <c r="V64" s="870">
        <f>SUM('○参考１(R元):○参考１(R５)'!V64)</f>
        <v>0</v>
      </c>
      <c r="W64" s="871">
        <f>SUM('○参考１(R元):○参考１(R５)'!W64)</f>
        <v>0</v>
      </c>
      <c r="X64" s="867">
        <f>SUM('○参考１(R元):○参考１(R５)'!X64)</f>
        <v>0</v>
      </c>
      <c r="Y64" s="870">
        <f>SUM('○参考１(R元):○参考１(R５)'!Y64)</f>
        <v>0</v>
      </c>
      <c r="Z64" s="870">
        <f>SUM('○参考１(R元):○参考１(R５)'!Z64)</f>
        <v>0</v>
      </c>
      <c r="AA64" s="871">
        <f>SUM('○参考１(R元):○参考１(R５)'!AA64)</f>
        <v>0</v>
      </c>
      <c r="AB64" s="867">
        <f>SUM('○参考１(R元):○参考１(R５)'!AB64)</f>
        <v>0</v>
      </c>
      <c r="AC64" s="870">
        <f>SUM('○参考１(R元):○参考１(R５)'!AC64)</f>
        <v>0</v>
      </c>
      <c r="AD64" s="870">
        <f>SUM('○参考１(R元):○参考１(R５)'!AD64)</f>
        <v>0</v>
      </c>
      <c r="AE64" s="871">
        <f>SUM('○参考１(R元):○参考１(R５)'!AE64)</f>
        <v>0</v>
      </c>
    </row>
    <row r="65" spans="1:31" ht="14.45" customHeight="1">
      <c r="A65" s="801">
        <v>2</v>
      </c>
      <c r="B65" s="1874"/>
      <c r="C65" s="1834" t="s">
        <v>279</v>
      </c>
      <c r="D65" s="1835"/>
      <c r="E65" s="1835"/>
      <c r="F65" s="1835"/>
      <c r="G65" s="1835"/>
      <c r="H65" s="1836"/>
      <c r="I65" s="1103"/>
      <c r="J65" s="867">
        <f>SUM('○参考１(R元):○参考１(R５)'!J65)</f>
        <v>0</v>
      </c>
      <c r="K65" s="868">
        <f>SUM('○参考１(R元):○参考１(R５)'!K65)</f>
        <v>0</v>
      </c>
      <c r="L65" s="869">
        <f>SUM('○参考１(R元):○参考１(R５)'!L65)</f>
        <v>0</v>
      </c>
      <c r="M65" s="870">
        <f>SUM('○参考１(R元):○参考１(R５)'!M65)</f>
        <v>0</v>
      </c>
      <c r="N65" s="870">
        <f>SUM('○参考１(R元):○参考１(R５)'!N65)</f>
        <v>0</v>
      </c>
      <c r="O65" s="868">
        <f>SUM('○参考１(R元):○参考１(R５)'!O65)</f>
        <v>0</v>
      </c>
      <c r="P65" s="867">
        <f>SUM('○参考１(R元):○参考１(R５)'!P65)</f>
        <v>0</v>
      </c>
      <c r="Q65" s="870">
        <f>SUM('○参考１(R元):○参考１(R５)'!Q65)</f>
        <v>0</v>
      </c>
      <c r="R65" s="870">
        <f>SUM('○参考１(R元):○参考１(R５)'!R65)</f>
        <v>0</v>
      </c>
      <c r="S65" s="871">
        <f>SUM('○参考１(R元):○参考１(R５)'!S65)</f>
        <v>0</v>
      </c>
      <c r="T65" s="867">
        <f>SUM('○参考１(R元):○参考１(R５)'!T65)</f>
        <v>0</v>
      </c>
      <c r="U65" s="870">
        <f>SUM('○参考１(R元):○参考１(R５)'!U65)</f>
        <v>0</v>
      </c>
      <c r="V65" s="870">
        <f>SUM('○参考１(R元):○参考１(R５)'!V65)</f>
        <v>0</v>
      </c>
      <c r="W65" s="871">
        <f>SUM('○参考１(R元):○参考１(R５)'!W65)</f>
        <v>0</v>
      </c>
      <c r="X65" s="867">
        <f>SUM('○参考１(R元):○参考１(R５)'!X65)</f>
        <v>0</v>
      </c>
      <c r="Y65" s="870">
        <f>SUM('○参考１(R元):○参考１(R５)'!Y65)</f>
        <v>0</v>
      </c>
      <c r="Z65" s="870">
        <f>SUM('○参考１(R元):○参考１(R５)'!Z65)</f>
        <v>0</v>
      </c>
      <c r="AA65" s="871">
        <f>SUM('○参考１(R元):○参考１(R５)'!AA65)</f>
        <v>0</v>
      </c>
      <c r="AB65" s="867">
        <f>SUM('○参考１(R元):○参考１(R５)'!AB65)</f>
        <v>0</v>
      </c>
      <c r="AC65" s="870">
        <f>SUM('○参考１(R元):○参考１(R５)'!AC65)</f>
        <v>0</v>
      </c>
      <c r="AD65" s="870">
        <f>SUM('○参考１(R元):○参考１(R５)'!AD65)</f>
        <v>0</v>
      </c>
      <c r="AE65" s="871">
        <f>SUM('○参考１(R元):○参考１(R５)'!AE65)</f>
        <v>0</v>
      </c>
    </row>
    <row r="66" spans="1:31" ht="14.45" hidden="1" customHeight="1">
      <c r="B66" s="1874"/>
      <c r="C66" s="1898" t="s">
        <v>306</v>
      </c>
      <c r="D66" s="1901" t="s">
        <v>272</v>
      </c>
      <c r="E66" s="1902"/>
      <c r="F66" s="1903" t="s">
        <v>307</v>
      </c>
      <c r="G66" s="1904"/>
      <c r="H66" s="1905"/>
      <c r="I66" s="1103">
        <v>50</v>
      </c>
      <c r="J66" s="867">
        <f>SUM('○参考１(R元):○参考１(R５)'!J66)</f>
        <v>0</v>
      </c>
      <c r="K66" s="868">
        <f>SUM('○参考１(R元):○参考１(R５)'!K66)</f>
        <v>0</v>
      </c>
      <c r="L66" s="869">
        <f>SUM('○参考１(R元):○参考１(R５)'!L66)</f>
        <v>0</v>
      </c>
      <c r="M66" s="870">
        <f>SUM('○参考１(R元):○参考１(R５)'!M66)</f>
        <v>0</v>
      </c>
      <c r="N66" s="870">
        <f>SUM('○参考１(R元):○参考１(R５)'!N66)</f>
        <v>0</v>
      </c>
      <c r="O66" s="868">
        <f>SUM('○参考１(R元):○参考１(R５)'!O66)</f>
        <v>0</v>
      </c>
      <c r="P66" s="867">
        <f>SUM('○参考１(R元):○参考１(R５)'!P66)</f>
        <v>0</v>
      </c>
      <c r="Q66" s="870">
        <f>SUM('○参考１(R元):○参考１(R５)'!Q66)</f>
        <v>0</v>
      </c>
      <c r="R66" s="870">
        <f>SUM('○参考１(R元):○参考１(R５)'!R66)</f>
        <v>0</v>
      </c>
      <c r="S66" s="871">
        <f>SUM('○参考１(R元):○参考１(R５)'!S66)</f>
        <v>0</v>
      </c>
      <c r="T66" s="867">
        <f>SUM('○参考１(R元):○参考１(R５)'!T66)</f>
        <v>0</v>
      </c>
      <c r="U66" s="870">
        <f>SUM('○参考１(R元):○参考１(R５)'!U66)</f>
        <v>0</v>
      </c>
      <c r="V66" s="870">
        <f>SUM('○参考１(R元):○参考１(R５)'!V66)</f>
        <v>0</v>
      </c>
      <c r="W66" s="871">
        <f>SUM('○参考１(R元):○参考１(R５)'!W66)</f>
        <v>0</v>
      </c>
      <c r="X66" s="867">
        <f>SUM('○参考１(R元):○参考１(R５)'!X66)</f>
        <v>0</v>
      </c>
      <c r="Y66" s="870">
        <f>SUM('○参考１(R元):○参考１(R５)'!Y66)</f>
        <v>0</v>
      </c>
      <c r="Z66" s="870">
        <f>SUM('○参考１(R元):○参考１(R５)'!Z66)</f>
        <v>0</v>
      </c>
      <c r="AA66" s="871">
        <f>SUM('○参考１(R元):○参考１(R５)'!AA66)</f>
        <v>0</v>
      </c>
      <c r="AB66" s="867">
        <f>SUM('○参考１(R元):○参考１(R５)'!AB66)</f>
        <v>0</v>
      </c>
      <c r="AC66" s="870">
        <f>SUM('○参考１(R元):○参考１(R５)'!AC66)</f>
        <v>0</v>
      </c>
      <c r="AD66" s="870">
        <f>SUM('○参考１(R元):○参考１(R５)'!AD66)</f>
        <v>0</v>
      </c>
      <c r="AE66" s="871">
        <f>SUM('○参考１(R元):○参考１(R５)'!AE66)</f>
        <v>0</v>
      </c>
    </row>
    <row r="67" spans="1:31" ht="14.45" hidden="1" customHeight="1">
      <c r="B67" s="1874"/>
      <c r="C67" s="1899"/>
      <c r="D67" s="1839" t="s">
        <v>383</v>
      </c>
      <c r="E67" s="1840"/>
      <c r="F67" s="1818" t="s">
        <v>384</v>
      </c>
      <c r="G67" s="1843"/>
      <c r="H67" s="1844"/>
      <c r="I67" s="1101">
        <v>30</v>
      </c>
      <c r="J67" s="315">
        <f>SUM('○参考１(R元):○参考１(R５)'!J67)</f>
        <v>0</v>
      </c>
      <c r="K67" s="826">
        <f>SUM('○参考１(R元):○参考１(R５)'!K67)</f>
        <v>0</v>
      </c>
      <c r="L67" s="827">
        <f>SUM('○参考１(R元):○参考１(R５)'!L67)</f>
        <v>0</v>
      </c>
      <c r="M67" s="828">
        <f>SUM('○参考１(R元):○参考１(R５)'!M67)</f>
        <v>0</v>
      </c>
      <c r="N67" s="828">
        <f>SUM('○参考１(R元):○参考１(R５)'!N67)</f>
        <v>0</v>
      </c>
      <c r="O67" s="826">
        <f>SUM('○参考１(R元):○参考１(R５)'!O67)</f>
        <v>0</v>
      </c>
      <c r="P67" s="315">
        <f>SUM('○参考１(R元):○参考１(R５)'!P67)</f>
        <v>0</v>
      </c>
      <c r="Q67" s="828">
        <f>SUM('○参考１(R元):○参考１(R５)'!Q67)</f>
        <v>0</v>
      </c>
      <c r="R67" s="828">
        <f>SUM('○参考１(R元):○参考１(R５)'!R67)</f>
        <v>0</v>
      </c>
      <c r="S67" s="829">
        <f>SUM('○参考１(R元):○参考１(R５)'!S67)</f>
        <v>0</v>
      </c>
      <c r="T67" s="315">
        <f>SUM('○参考１(R元):○参考１(R５)'!T67)</f>
        <v>0</v>
      </c>
      <c r="U67" s="828">
        <f>SUM('○参考１(R元):○参考１(R５)'!U67)</f>
        <v>0</v>
      </c>
      <c r="V67" s="828">
        <f>SUM('○参考１(R元):○参考１(R５)'!V67)</f>
        <v>0</v>
      </c>
      <c r="W67" s="829">
        <f>SUM('○参考１(R元):○参考１(R５)'!W67)</f>
        <v>0</v>
      </c>
      <c r="X67" s="315">
        <f>SUM('○参考１(R元):○参考１(R５)'!X67)</f>
        <v>0</v>
      </c>
      <c r="Y67" s="828">
        <f>SUM('○参考１(R元):○参考１(R５)'!Y67)</f>
        <v>0</v>
      </c>
      <c r="Z67" s="828">
        <f>SUM('○参考１(R元):○参考１(R５)'!Z67)</f>
        <v>0</v>
      </c>
      <c r="AA67" s="829">
        <f>SUM('○参考１(R元):○参考１(R５)'!AA67)</f>
        <v>0</v>
      </c>
      <c r="AB67" s="315">
        <f>SUM('○参考１(R元):○参考１(R５)'!AB67)</f>
        <v>0</v>
      </c>
      <c r="AC67" s="828">
        <f>SUM('○参考１(R元):○参考１(R５)'!AC67)</f>
        <v>0</v>
      </c>
      <c r="AD67" s="828">
        <f>SUM('○参考１(R元):○参考１(R５)'!AD67)</f>
        <v>0</v>
      </c>
      <c r="AE67" s="829">
        <f>SUM('○参考１(R元):○参考１(R５)'!AE67)</f>
        <v>0</v>
      </c>
    </row>
    <row r="68" spans="1:31" ht="14.45" hidden="1" customHeight="1">
      <c r="B68" s="1874"/>
      <c r="C68" s="1900"/>
      <c r="D68" s="1841"/>
      <c r="E68" s="1842"/>
      <c r="F68" s="1818" t="s">
        <v>385</v>
      </c>
      <c r="G68" s="1843"/>
      <c r="H68" s="1844"/>
      <c r="I68" s="1101">
        <v>50</v>
      </c>
      <c r="J68" s="315">
        <f>SUM('○参考１(R元):○参考１(R５)'!J68)</f>
        <v>0</v>
      </c>
      <c r="K68" s="826">
        <f>SUM('○参考１(R元):○参考１(R５)'!K68)</f>
        <v>0</v>
      </c>
      <c r="L68" s="827">
        <f>SUM('○参考１(R元):○参考１(R５)'!L68)</f>
        <v>0</v>
      </c>
      <c r="M68" s="828">
        <f>SUM('○参考１(R元):○参考１(R５)'!M68)</f>
        <v>0</v>
      </c>
      <c r="N68" s="828">
        <f>SUM('○参考１(R元):○参考１(R５)'!N68)</f>
        <v>0</v>
      </c>
      <c r="O68" s="826">
        <f>SUM('○参考１(R元):○参考１(R５)'!O68)</f>
        <v>0</v>
      </c>
      <c r="P68" s="315">
        <f>SUM('○参考１(R元):○参考１(R５)'!P68)</f>
        <v>0</v>
      </c>
      <c r="Q68" s="828">
        <f>SUM('○参考１(R元):○参考１(R５)'!Q68)</f>
        <v>0</v>
      </c>
      <c r="R68" s="828">
        <f>SUM('○参考１(R元):○参考１(R５)'!R68)</f>
        <v>0</v>
      </c>
      <c r="S68" s="829">
        <f>SUM('○参考１(R元):○参考１(R５)'!S68)</f>
        <v>0</v>
      </c>
      <c r="T68" s="315">
        <f>SUM('○参考１(R元):○参考１(R５)'!T68)</f>
        <v>0</v>
      </c>
      <c r="U68" s="828">
        <f>SUM('○参考１(R元):○参考１(R５)'!U68)</f>
        <v>0</v>
      </c>
      <c r="V68" s="828">
        <f>SUM('○参考１(R元):○参考１(R５)'!V68)</f>
        <v>0</v>
      </c>
      <c r="W68" s="829">
        <f>SUM('○参考１(R元):○参考１(R５)'!W68)</f>
        <v>0</v>
      </c>
      <c r="X68" s="315">
        <f>SUM('○参考１(R元):○参考１(R５)'!X68)</f>
        <v>0</v>
      </c>
      <c r="Y68" s="828">
        <f>SUM('○参考１(R元):○参考１(R５)'!Y68)</f>
        <v>0</v>
      </c>
      <c r="Z68" s="828">
        <f>SUM('○参考１(R元):○参考１(R５)'!Z68)</f>
        <v>0</v>
      </c>
      <c r="AA68" s="829">
        <f>SUM('○参考１(R元):○参考１(R５)'!AA68)</f>
        <v>0</v>
      </c>
      <c r="AB68" s="315">
        <f>SUM('○参考１(R元):○参考１(R５)'!AB68)</f>
        <v>0</v>
      </c>
      <c r="AC68" s="828">
        <f>SUM('○参考１(R元):○参考１(R５)'!AC68)</f>
        <v>0</v>
      </c>
      <c r="AD68" s="828">
        <f>SUM('○参考１(R元):○参考１(R５)'!AD68)</f>
        <v>0</v>
      </c>
      <c r="AE68" s="829">
        <f>SUM('○参考１(R元):○参考１(R５)'!AE68)</f>
        <v>0</v>
      </c>
    </row>
    <row r="69" spans="1:31" ht="14.45" hidden="1" customHeight="1">
      <c r="A69" s="801">
        <v>2</v>
      </c>
      <c r="B69" s="1874"/>
      <c r="C69" s="1834" t="s">
        <v>279</v>
      </c>
      <c r="D69" s="1835"/>
      <c r="E69" s="1835"/>
      <c r="F69" s="1835"/>
      <c r="G69" s="1835"/>
      <c r="H69" s="1836"/>
      <c r="I69" s="1101"/>
      <c r="J69" s="315">
        <f>SUM('○参考１(R元):○参考１(R５)'!J69)</f>
        <v>0</v>
      </c>
      <c r="K69" s="826">
        <f>SUM('○参考１(R元):○参考１(R５)'!K69)</f>
        <v>0</v>
      </c>
      <c r="L69" s="827">
        <f>SUM('○参考１(R元):○参考１(R５)'!L69)</f>
        <v>0</v>
      </c>
      <c r="M69" s="828">
        <f>SUM('○参考１(R元):○参考１(R５)'!M69)</f>
        <v>0</v>
      </c>
      <c r="N69" s="828">
        <f>SUM('○参考１(R元):○参考１(R５)'!N69)</f>
        <v>0</v>
      </c>
      <c r="O69" s="826">
        <f>SUM('○参考１(R元):○参考１(R５)'!O69)</f>
        <v>0</v>
      </c>
      <c r="P69" s="315">
        <f>SUM('○参考１(R元):○参考１(R５)'!P69)</f>
        <v>0</v>
      </c>
      <c r="Q69" s="828">
        <f>SUM('○参考１(R元):○参考１(R５)'!Q69)</f>
        <v>0</v>
      </c>
      <c r="R69" s="828">
        <f>SUM('○参考１(R元):○参考１(R５)'!R69)</f>
        <v>0</v>
      </c>
      <c r="S69" s="829">
        <f>SUM('○参考１(R元):○参考１(R５)'!S69)</f>
        <v>0</v>
      </c>
      <c r="T69" s="315">
        <f>SUM('○参考１(R元):○参考１(R５)'!T69)</f>
        <v>0</v>
      </c>
      <c r="U69" s="828">
        <f>SUM('○参考１(R元):○参考１(R５)'!U69)</f>
        <v>0</v>
      </c>
      <c r="V69" s="828">
        <f>SUM('○参考１(R元):○参考１(R５)'!V69)</f>
        <v>0</v>
      </c>
      <c r="W69" s="829">
        <f>SUM('○参考１(R元):○参考１(R５)'!W69)</f>
        <v>0</v>
      </c>
      <c r="X69" s="315">
        <f>SUM('○参考１(R元):○参考１(R５)'!X69)</f>
        <v>0</v>
      </c>
      <c r="Y69" s="828">
        <f>SUM('○参考１(R元):○参考１(R５)'!Y69)</f>
        <v>0</v>
      </c>
      <c r="Z69" s="828">
        <f>SUM('○参考１(R元):○参考１(R５)'!Z69)</f>
        <v>0</v>
      </c>
      <c r="AA69" s="829">
        <f>SUM('○参考１(R元):○参考１(R５)'!AA69)</f>
        <v>0</v>
      </c>
      <c r="AB69" s="315">
        <f>SUM('○参考１(R元):○参考１(R５)'!AB69)</f>
        <v>0</v>
      </c>
      <c r="AC69" s="828">
        <f>SUM('○参考１(R元):○参考１(R５)'!AC69)</f>
        <v>0</v>
      </c>
      <c r="AD69" s="828">
        <f>SUM('○参考１(R元):○参考１(R５)'!AD69)</f>
        <v>0</v>
      </c>
      <c r="AE69" s="829">
        <f>SUM('○参考１(R元):○参考１(R５)'!AE69)</f>
        <v>0</v>
      </c>
    </row>
    <row r="70" spans="1:31" ht="14.45" hidden="1" customHeight="1">
      <c r="B70" s="1874"/>
      <c r="C70" s="1837" t="s">
        <v>308</v>
      </c>
      <c r="D70" s="1839" t="s">
        <v>383</v>
      </c>
      <c r="E70" s="1840"/>
      <c r="F70" s="1818" t="s">
        <v>386</v>
      </c>
      <c r="G70" s="1843"/>
      <c r="H70" s="1844"/>
      <c r="I70" s="1101">
        <v>30</v>
      </c>
      <c r="J70" s="315">
        <f>SUM('○参考１(R元):○参考１(R５)'!J70)</f>
        <v>0</v>
      </c>
      <c r="K70" s="826">
        <f>SUM('○参考１(R元):○参考１(R５)'!K70)</f>
        <v>0</v>
      </c>
      <c r="L70" s="827">
        <f>SUM('○参考１(R元):○参考１(R５)'!L70)</f>
        <v>0</v>
      </c>
      <c r="M70" s="828">
        <f>SUM('○参考１(R元):○参考１(R５)'!M70)</f>
        <v>0</v>
      </c>
      <c r="N70" s="828">
        <f>SUM('○参考１(R元):○参考１(R５)'!N70)</f>
        <v>0</v>
      </c>
      <c r="O70" s="826">
        <f>SUM('○参考１(R元):○参考１(R５)'!O70)</f>
        <v>0</v>
      </c>
      <c r="P70" s="315">
        <f>SUM('○参考１(R元):○参考１(R５)'!P70)</f>
        <v>0</v>
      </c>
      <c r="Q70" s="828">
        <f>SUM('○参考１(R元):○参考１(R５)'!Q70)</f>
        <v>0</v>
      </c>
      <c r="R70" s="828">
        <f>SUM('○参考１(R元):○参考１(R５)'!R70)</f>
        <v>0</v>
      </c>
      <c r="S70" s="829">
        <f>SUM('○参考１(R元):○参考１(R５)'!S70)</f>
        <v>0</v>
      </c>
      <c r="T70" s="315">
        <f>SUM('○参考１(R元):○参考１(R５)'!T70)</f>
        <v>0</v>
      </c>
      <c r="U70" s="828">
        <f>SUM('○参考１(R元):○参考１(R５)'!U70)</f>
        <v>0</v>
      </c>
      <c r="V70" s="828">
        <f>SUM('○参考１(R元):○参考１(R５)'!V70)</f>
        <v>0</v>
      </c>
      <c r="W70" s="829">
        <f>SUM('○参考１(R元):○参考１(R５)'!W70)</f>
        <v>0</v>
      </c>
      <c r="X70" s="315">
        <f>SUM('○参考１(R元):○参考１(R５)'!X70)</f>
        <v>0</v>
      </c>
      <c r="Y70" s="828">
        <f>SUM('○参考１(R元):○参考１(R５)'!Y70)</f>
        <v>0</v>
      </c>
      <c r="Z70" s="828">
        <f>SUM('○参考１(R元):○参考１(R５)'!Z70)</f>
        <v>0</v>
      </c>
      <c r="AA70" s="829">
        <f>SUM('○参考１(R元):○参考１(R５)'!AA70)</f>
        <v>0</v>
      </c>
      <c r="AB70" s="315">
        <f>SUM('○参考１(R元):○参考１(R５)'!AB70)</f>
        <v>0</v>
      </c>
      <c r="AC70" s="828">
        <f>SUM('○参考１(R元):○参考１(R５)'!AC70)</f>
        <v>0</v>
      </c>
      <c r="AD70" s="828">
        <f>SUM('○参考１(R元):○参考１(R５)'!AD70)</f>
        <v>0</v>
      </c>
      <c r="AE70" s="829">
        <f>SUM('○参考１(R元):○参考１(R５)'!AE70)</f>
        <v>0</v>
      </c>
    </row>
    <row r="71" spans="1:31" ht="14.45" hidden="1" customHeight="1">
      <c r="B71" s="1874"/>
      <c r="C71" s="1838"/>
      <c r="D71" s="1841"/>
      <c r="E71" s="1842"/>
      <c r="F71" s="1818" t="s">
        <v>387</v>
      </c>
      <c r="G71" s="1843"/>
      <c r="H71" s="1844"/>
      <c r="I71" s="1101">
        <v>50</v>
      </c>
      <c r="J71" s="315">
        <f>SUM('○参考１(R元):○参考１(R５)'!J71)</f>
        <v>0</v>
      </c>
      <c r="K71" s="826">
        <f>SUM('○参考１(R元):○参考１(R５)'!K71)</f>
        <v>0</v>
      </c>
      <c r="L71" s="827">
        <f>SUM('○参考１(R元):○参考１(R５)'!L71)</f>
        <v>0</v>
      </c>
      <c r="M71" s="828">
        <f>SUM('○参考１(R元):○参考１(R５)'!M71)</f>
        <v>0</v>
      </c>
      <c r="N71" s="828">
        <f>SUM('○参考１(R元):○参考１(R５)'!N71)</f>
        <v>0</v>
      </c>
      <c r="O71" s="826">
        <f>SUM('○参考１(R元):○参考１(R５)'!O71)</f>
        <v>0</v>
      </c>
      <c r="P71" s="315">
        <f>SUM('○参考１(R元):○参考１(R５)'!P71)</f>
        <v>0</v>
      </c>
      <c r="Q71" s="828">
        <f>SUM('○参考１(R元):○参考１(R５)'!Q71)</f>
        <v>0</v>
      </c>
      <c r="R71" s="828">
        <f>SUM('○参考１(R元):○参考１(R５)'!R71)</f>
        <v>0</v>
      </c>
      <c r="S71" s="829">
        <f>SUM('○参考１(R元):○参考１(R５)'!S71)</f>
        <v>0</v>
      </c>
      <c r="T71" s="315">
        <f>SUM('○参考１(R元):○参考１(R５)'!T71)</f>
        <v>0</v>
      </c>
      <c r="U71" s="828">
        <f>SUM('○参考１(R元):○参考１(R５)'!U71)</f>
        <v>0</v>
      </c>
      <c r="V71" s="828">
        <f>SUM('○参考１(R元):○参考１(R５)'!V71)</f>
        <v>0</v>
      </c>
      <c r="W71" s="829">
        <f>SUM('○参考１(R元):○参考１(R５)'!W71)</f>
        <v>0</v>
      </c>
      <c r="X71" s="315">
        <f>SUM('○参考１(R元):○参考１(R５)'!X71)</f>
        <v>0</v>
      </c>
      <c r="Y71" s="828">
        <f>SUM('○参考１(R元):○参考１(R５)'!Y71)</f>
        <v>0</v>
      </c>
      <c r="Z71" s="828">
        <f>SUM('○参考１(R元):○参考１(R５)'!Z71)</f>
        <v>0</v>
      </c>
      <c r="AA71" s="829">
        <f>SUM('○参考１(R元):○参考１(R５)'!AA71)</f>
        <v>0</v>
      </c>
      <c r="AB71" s="315">
        <f>SUM('○参考１(R元):○参考１(R５)'!AB71)</f>
        <v>0</v>
      </c>
      <c r="AC71" s="828">
        <f>SUM('○参考１(R元):○参考１(R５)'!AC71)</f>
        <v>0</v>
      </c>
      <c r="AD71" s="828">
        <f>SUM('○参考１(R元):○参考１(R５)'!AD71)</f>
        <v>0</v>
      </c>
      <c r="AE71" s="829">
        <f>SUM('○参考１(R元):○参考１(R５)'!AE71)</f>
        <v>0</v>
      </c>
    </row>
    <row r="72" spans="1:31" ht="14.45" hidden="1" customHeight="1">
      <c r="A72" s="801">
        <v>2</v>
      </c>
      <c r="B72" s="1874"/>
      <c r="C72" s="1834" t="s">
        <v>279</v>
      </c>
      <c r="D72" s="1835"/>
      <c r="E72" s="1835"/>
      <c r="F72" s="1835"/>
      <c r="G72" s="1835"/>
      <c r="H72" s="1836"/>
      <c r="I72" s="1101"/>
      <c r="J72" s="315">
        <f>SUM('○参考１(R元):○参考１(R５)'!J72)</f>
        <v>0</v>
      </c>
      <c r="K72" s="826">
        <f>SUM('○参考１(R元):○参考１(R５)'!K72)</f>
        <v>0</v>
      </c>
      <c r="L72" s="827">
        <f>SUM('○参考１(R元):○参考１(R５)'!L72)</f>
        <v>0</v>
      </c>
      <c r="M72" s="828">
        <f>SUM('○参考１(R元):○参考１(R５)'!M72)</f>
        <v>0</v>
      </c>
      <c r="N72" s="828">
        <f>SUM('○参考１(R元):○参考１(R５)'!N72)</f>
        <v>0</v>
      </c>
      <c r="O72" s="826">
        <f>SUM('○参考１(R元):○参考１(R５)'!O72)</f>
        <v>0</v>
      </c>
      <c r="P72" s="315">
        <f>SUM('○参考１(R元):○参考１(R５)'!P72)</f>
        <v>0</v>
      </c>
      <c r="Q72" s="828">
        <f>SUM('○参考１(R元):○参考１(R５)'!Q72)</f>
        <v>0</v>
      </c>
      <c r="R72" s="828">
        <f>SUM('○参考１(R元):○参考１(R５)'!R72)</f>
        <v>0</v>
      </c>
      <c r="S72" s="829">
        <f>SUM('○参考１(R元):○参考１(R５)'!S72)</f>
        <v>0</v>
      </c>
      <c r="T72" s="315">
        <f>SUM('○参考１(R元):○参考１(R５)'!T72)</f>
        <v>0</v>
      </c>
      <c r="U72" s="828">
        <f>SUM('○参考１(R元):○参考１(R５)'!U72)</f>
        <v>0</v>
      </c>
      <c r="V72" s="828">
        <f>SUM('○参考１(R元):○参考１(R５)'!V72)</f>
        <v>0</v>
      </c>
      <c r="W72" s="829">
        <f>SUM('○参考１(R元):○参考１(R５)'!W72)</f>
        <v>0</v>
      </c>
      <c r="X72" s="315">
        <f>SUM('○参考１(R元):○参考１(R５)'!X72)</f>
        <v>0</v>
      </c>
      <c r="Y72" s="828">
        <f>SUM('○参考１(R元):○参考１(R５)'!Y72)</f>
        <v>0</v>
      </c>
      <c r="Z72" s="828">
        <f>SUM('○参考１(R元):○参考１(R５)'!Z72)</f>
        <v>0</v>
      </c>
      <c r="AA72" s="829">
        <f>SUM('○参考１(R元):○参考１(R５)'!AA72)</f>
        <v>0</v>
      </c>
      <c r="AB72" s="315">
        <f>SUM('○参考１(R元):○参考１(R５)'!AB72)</f>
        <v>0</v>
      </c>
      <c r="AC72" s="828">
        <f>SUM('○参考１(R元):○参考１(R５)'!AC72)</f>
        <v>0</v>
      </c>
      <c r="AD72" s="828">
        <f>SUM('○参考１(R元):○参考１(R５)'!AD72)</f>
        <v>0</v>
      </c>
      <c r="AE72" s="829">
        <f>SUM('○参考１(R元):○参考１(R５)'!AE72)</f>
        <v>0</v>
      </c>
    </row>
    <row r="73" spans="1:31" ht="14.45" customHeight="1">
      <c r="B73" s="1874"/>
      <c r="C73" s="1879" t="s">
        <v>309</v>
      </c>
      <c r="D73" s="1845" t="s">
        <v>310</v>
      </c>
      <c r="E73" s="1846"/>
      <c r="F73" s="1846"/>
      <c r="G73" s="1846"/>
      <c r="H73" s="1847"/>
      <c r="I73" s="1101">
        <v>30</v>
      </c>
      <c r="J73" s="315">
        <f>SUM('○参考１(R元):○参考１(R５)'!J73)</f>
        <v>0</v>
      </c>
      <c r="K73" s="826">
        <f>SUM('○参考１(R元):○参考１(R５)'!K73)</f>
        <v>0</v>
      </c>
      <c r="L73" s="827">
        <f>SUM('○参考１(R元):○参考１(R５)'!L73)</f>
        <v>0</v>
      </c>
      <c r="M73" s="828">
        <f>SUM('○参考１(R元):○参考１(R５)'!M73)</f>
        <v>0</v>
      </c>
      <c r="N73" s="828">
        <f>SUM('○参考１(R元):○参考１(R５)'!N73)</f>
        <v>0</v>
      </c>
      <c r="O73" s="826">
        <f>SUM('○参考１(R元):○参考１(R５)'!O73)</f>
        <v>0</v>
      </c>
      <c r="P73" s="315">
        <f>SUM('○参考１(R元):○参考１(R５)'!P73)</f>
        <v>0</v>
      </c>
      <c r="Q73" s="828">
        <f>SUM('○参考１(R元):○参考１(R５)'!Q73)</f>
        <v>0</v>
      </c>
      <c r="R73" s="828">
        <f>SUM('○参考１(R元):○参考１(R５)'!R73)</f>
        <v>0</v>
      </c>
      <c r="S73" s="829">
        <f>SUM('○参考１(R元):○参考１(R５)'!S73)</f>
        <v>0</v>
      </c>
      <c r="T73" s="315">
        <f>SUM('○参考１(R元):○参考１(R５)'!T73)</f>
        <v>0</v>
      </c>
      <c r="U73" s="828">
        <f>SUM('○参考１(R元):○参考１(R５)'!U73)</f>
        <v>0</v>
      </c>
      <c r="V73" s="828">
        <f>SUM('○参考１(R元):○参考１(R５)'!V73)</f>
        <v>0</v>
      </c>
      <c r="W73" s="829">
        <f>SUM('○参考１(R元):○参考１(R５)'!W73)</f>
        <v>0</v>
      </c>
      <c r="X73" s="315">
        <f>SUM('○参考１(R元):○参考１(R５)'!X73)</f>
        <v>0</v>
      </c>
      <c r="Y73" s="828">
        <f>SUM('○参考１(R元):○参考１(R５)'!Y73)</f>
        <v>0</v>
      </c>
      <c r="Z73" s="828">
        <f>SUM('○参考１(R元):○参考１(R５)'!Z73)</f>
        <v>0</v>
      </c>
      <c r="AA73" s="829">
        <f>SUM('○参考１(R元):○参考１(R５)'!AA73)</f>
        <v>0</v>
      </c>
      <c r="AB73" s="315">
        <f>SUM('○参考１(R元):○参考１(R５)'!AB73)</f>
        <v>0</v>
      </c>
      <c r="AC73" s="828">
        <f>SUM('○参考１(R元):○参考１(R５)'!AC73)</f>
        <v>0</v>
      </c>
      <c r="AD73" s="828">
        <f>SUM('○参考１(R元):○参考１(R５)'!AD73)</f>
        <v>0</v>
      </c>
      <c r="AE73" s="829">
        <f>SUM('○参考１(R元):○参考１(R５)'!AE73)</f>
        <v>0</v>
      </c>
    </row>
    <row r="74" spans="1:31" ht="14.45" customHeight="1">
      <c r="B74" s="1874"/>
      <c r="C74" s="1880"/>
      <c r="D74" s="1845" t="s">
        <v>311</v>
      </c>
      <c r="E74" s="1846"/>
      <c r="F74" s="1846"/>
      <c r="G74" s="1846"/>
      <c r="H74" s="1847"/>
      <c r="I74" s="1101">
        <v>50</v>
      </c>
      <c r="J74" s="315">
        <f>SUM('○参考１(R元):○参考１(R５)'!J74)</f>
        <v>0</v>
      </c>
      <c r="K74" s="826">
        <f>SUM('○参考１(R元):○参考１(R５)'!K74)</f>
        <v>0</v>
      </c>
      <c r="L74" s="827">
        <f>SUM('○参考１(R元):○参考１(R５)'!L74)</f>
        <v>0</v>
      </c>
      <c r="M74" s="828">
        <f>SUM('○参考１(R元):○参考１(R５)'!M74)</f>
        <v>0</v>
      </c>
      <c r="N74" s="828">
        <f>SUM('○参考１(R元):○参考１(R５)'!N74)</f>
        <v>0</v>
      </c>
      <c r="O74" s="826">
        <f>SUM('○参考１(R元):○参考１(R５)'!O74)</f>
        <v>0</v>
      </c>
      <c r="P74" s="315">
        <f>SUM('○参考１(R元):○参考１(R５)'!P74)</f>
        <v>0</v>
      </c>
      <c r="Q74" s="828">
        <f>SUM('○参考１(R元):○参考１(R５)'!Q74)</f>
        <v>0</v>
      </c>
      <c r="R74" s="828">
        <f>SUM('○参考１(R元):○参考１(R５)'!R74)</f>
        <v>0</v>
      </c>
      <c r="S74" s="829">
        <f>SUM('○参考１(R元):○参考１(R５)'!S74)</f>
        <v>0</v>
      </c>
      <c r="T74" s="315">
        <f>SUM('○参考１(R元):○参考１(R５)'!T74)</f>
        <v>0</v>
      </c>
      <c r="U74" s="828">
        <f>SUM('○参考１(R元):○参考１(R５)'!U74)</f>
        <v>0</v>
      </c>
      <c r="V74" s="828">
        <f>SUM('○参考１(R元):○参考１(R５)'!V74)</f>
        <v>0</v>
      </c>
      <c r="W74" s="829">
        <f>SUM('○参考１(R元):○参考１(R５)'!W74)</f>
        <v>0</v>
      </c>
      <c r="X74" s="315">
        <f>SUM('○参考１(R元):○参考１(R５)'!X74)</f>
        <v>0</v>
      </c>
      <c r="Y74" s="828">
        <f>SUM('○参考１(R元):○参考１(R５)'!Y74)</f>
        <v>0</v>
      </c>
      <c r="Z74" s="828">
        <f>SUM('○参考１(R元):○参考１(R５)'!Z74)</f>
        <v>0</v>
      </c>
      <c r="AA74" s="829">
        <f>SUM('○参考１(R元):○参考１(R５)'!AA74)</f>
        <v>0</v>
      </c>
      <c r="AB74" s="315">
        <f>SUM('○参考１(R元):○参考１(R５)'!AB74)</f>
        <v>0</v>
      </c>
      <c r="AC74" s="828">
        <f>SUM('○参考１(R元):○参考１(R５)'!AC74)</f>
        <v>0</v>
      </c>
      <c r="AD74" s="828">
        <f>SUM('○参考１(R元):○参考１(R５)'!AD74)</f>
        <v>0</v>
      </c>
      <c r="AE74" s="829">
        <f>SUM('○参考１(R元):○参考１(R５)'!AE74)</f>
        <v>0</v>
      </c>
    </row>
    <row r="75" spans="1:31" ht="14.45" customHeight="1">
      <c r="B75" s="1874"/>
      <c r="C75" s="1880"/>
      <c r="D75" s="1845" t="s">
        <v>312</v>
      </c>
      <c r="E75" s="1846"/>
      <c r="F75" s="1846"/>
      <c r="G75" s="1846"/>
      <c r="H75" s="1847"/>
      <c r="I75" s="1101">
        <v>50</v>
      </c>
      <c r="J75" s="315">
        <f>SUM('○参考１(R元):○参考１(R５)'!J75)</f>
        <v>0</v>
      </c>
      <c r="K75" s="826">
        <f>SUM('○参考１(R元):○参考１(R５)'!K75)</f>
        <v>0</v>
      </c>
      <c r="L75" s="827">
        <f>SUM('○参考１(R元):○参考１(R５)'!L75)</f>
        <v>0</v>
      </c>
      <c r="M75" s="828">
        <f>SUM('○参考１(R元):○参考１(R５)'!M75)</f>
        <v>0</v>
      </c>
      <c r="N75" s="828">
        <f>SUM('○参考１(R元):○参考１(R５)'!N75)</f>
        <v>0</v>
      </c>
      <c r="O75" s="826">
        <f>SUM('○参考１(R元):○参考１(R５)'!O75)</f>
        <v>0</v>
      </c>
      <c r="P75" s="315">
        <f>SUM('○参考１(R元):○参考１(R５)'!P75)</f>
        <v>0</v>
      </c>
      <c r="Q75" s="828">
        <f>SUM('○参考１(R元):○参考１(R５)'!Q75)</f>
        <v>0</v>
      </c>
      <c r="R75" s="828">
        <f>SUM('○参考１(R元):○参考１(R５)'!R75)</f>
        <v>0</v>
      </c>
      <c r="S75" s="829">
        <f>SUM('○参考１(R元):○参考１(R５)'!S75)</f>
        <v>0</v>
      </c>
      <c r="T75" s="315">
        <f>SUM('○参考１(R元):○参考１(R５)'!T75)</f>
        <v>0</v>
      </c>
      <c r="U75" s="828">
        <f>SUM('○参考１(R元):○参考１(R５)'!U75)</f>
        <v>0</v>
      </c>
      <c r="V75" s="828">
        <f>SUM('○参考１(R元):○参考１(R５)'!V75)</f>
        <v>0</v>
      </c>
      <c r="W75" s="829">
        <f>SUM('○参考１(R元):○参考１(R５)'!W75)</f>
        <v>0</v>
      </c>
      <c r="X75" s="315">
        <f>SUM('○参考１(R元):○参考１(R５)'!X75)</f>
        <v>0</v>
      </c>
      <c r="Y75" s="828">
        <f>SUM('○参考１(R元):○参考１(R５)'!Y75)</f>
        <v>0</v>
      </c>
      <c r="Z75" s="828">
        <f>SUM('○参考１(R元):○参考１(R５)'!Z75)</f>
        <v>0</v>
      </c>
      <c r="AA75" s="829">
        <f>SUM('○参考１(R元):○参考１(R５)'!AA75)</f>
        <v>0</v>
      </c>
      <c r="AB75" s="315">
        <f>SUM('○参考１(R元):○参考１(R５)'!AB75)</f>
        <v>0</v>
      </c>
      <c r="AC75" s="828">
        <f>SUM('○参考１(R元):○参考１(R５)'!AC75)</f>
        <v>0</v>
      </c>
      <c r="AD75" s="828">
        <f>SUM('○参考１(R元):○参考１(R５)'!AD75)</f>
        <v>0</v>
      </c>
      <c r="AE75" s="829">
        <f>SUM('○参考１(R元):○参考１(R５)'!AE75)</f>
        <v>0</v>
      </c>
    </row>
    <row r="76" spans="1:31" ht="14.45" customHeight="1">
      <c r="B76" s="1874"/>
      <c r="C76" s="1880"/>
      <c r="D76" s="1848" t="s">
        <v>650</v>
      </c>
      <c r="E76" s="1849"/>
      <c r="F76" s="1849"/>
      <c r="G76" s="1849"/>
      <c r="H76" s="1850"/>
      <c r="I76" s="1104">
        <v>50</v>
      </c>
      <c r="J76" s="315">
        <f>SUM('○参考１(R元):○参考１(R５)'!J76)</f>
        <v>0</v>
      </c>
      <c r="K76" s="826">
        <f>SUM('○参考１(R元):○参考１(R５)'!K76)</f>
        <v>0</v>
      </c>
      <c r="L76" s="827">
        <f>SUM('○参考１(R元):○参考１(R５)'!L76)</f>
        <v>0</v>
      </c>
      <c r="M76" s="828">
        <f>SUM('○参考１(R元):○参考１(R５)'!M76)</f>
        <v>0</v>
      </c>
      <c r="N76" s="828">
        <f>SUM('○参考１(R元):○参考１(R５)'!N76)</f>
        <v>0</v>
      </c>
      <c r="O76" s="826">
        <f>SUM('○参考１(R元):○参考１(R５)'!O76)</f>
        <v>0</v>
      </c>
      <c r="P76" s="315">
        <f>SUM('○参考１(R元):○参考１(R５)'!P76)</f>
        <v>0</v>
      </c>
      <c r="Q76" s="828">
        <f>SUM('○参考１(R元):○参考１(R５)'!Q76)</f>
        <v>0</v>
      </c>
      <c r="R76" s="828">
        <f>SUM('○参考１(R元):○参考１(R５)'!R76)</f>
        <v>0</v>
      </c>
      <c r="S76" s="829">
        <f>SUM('○参考１(R元):○参考１(R５)'!S76)</f>
        <v>0</v>
      </c>
      <c r="T76" s="315">
        <f>SUM('○参考１(R元):○参考１(R５)'!T76)</f>
        <v>0</v>
      </c>
      <c r="U76" s="828">
        <f>SUM('○参考１(R元):○参考１(R５)'!U76)</f>
        <v>0</v>
      </c>
      <c r="V76" s="828">
        <f>SUM('○参考１(R元):○参考１(R５)'!V76)</f>
        <v>0</v>
      </c>
      <c r="W76" s="829">
        <f>SUM('○参考１(R元):○参考１(R５)'!W76)</f>
        <v>0</v>
      </c>
      <c r="X76" s="315">
        <f>SUM('○参考１(R元):○参考１(R５)'!X76)</f>
        <v>0</v>
      </c>
      <c r="Y76" s="828">
        <f>SUM('○参考１(R元):○参考１(R５)'!Y76)</f>
        <v>0</v>
      </c>
      <c r="Z76" s="828">
        <f>SUM('○参考１(R元):○参考１(R５)'!Z76)</f>
        <v>0</v>
      </c>
      <c r="AA76" s="829">
        <f>SUM('○参考１(R元):○参考１(R５)'!AA76)</f>
        <v>0</v>
      </c>
      <c r="AB76" s="315">
        <f>SUM('○参考１(R元):○参考１(R５)'!AB76)</f>
        <v>0</v>
      </c>
      <c r="AC76" s="828">
        <f>SUM('○参考１(R元):○参考１(R５)'!AC76)</f>
        <v>0</v>
      </c>
      <c r="AD76" s="828">
        <f>SUM('○参考１(R元):○参考１(R５)'!AD76)</f>
        <v>0</v>
      </c>
      <c r="AE76" s="829">
        <f>SUM('○参考１(R元):○参考１(R５)'!AE76)</f>
        <v>0</v>
      </c>
    </row>
    <row r="77" spans="1:31" ht="14.45" customHeight="1">
      <c r="B77" s="1874"/>
      <c r="C77" s="1880"/>
      <c r="D77" s="1848" t="s">
        <v>651</v>
      </c>
      <c r="E77" s="1849"/>
      <c r="F77" s="1849"/>
      <c r="G77" s="1849"/>
      <c r="H77" s="1850"/>
      <c r="I77" s="1104">
        <v>30</v>
      </c>
      <c r="J77" s="315">
        <f>SUM('○参考１(R元):○参考１(R５)'!J77)</f>
        <v>0</v>
      </c>
      <c r="K77" s="826">
        <f>SUM('○参考１(R元):○参考１(R５)'!K77)</f>
        <v>0</v>
      </c>
      <c r="L77" s="827">
        <f>SUM('○参考１(R元):○参考１(R５)'!L77)</f>
        <v>0</v>
      </c>
      <c r="M77" s="828">
        <f>SUM('○参考１(R元):○参考１(R５)'!M77)</f>
        <v>0</v>
      </c>
      <c r="N77" s="828">
        <f>SUM('○参考１(R元):○参考１(R５)'!N77)</f>
        <v>0</v>
      </c>
      <c r="O77" s="826">
        <f>SUM('○参考１(R元):○参考１(R５)'!O77)</f>
        <v>0</v>
      </c>
      <c r="P77" s="315">
        <f>SUM('○参考１(R元):○参考１(R５)'!P77)</f>
        <v>0</v>
      </c>
      <c r="Q77" s="828">
        <f>SUM('○参考１(R元):○参考１(R５)'!Q77)</f>
        <v>0</v>
      </c>
      <c r="R77" s="828">
        <f>SUM('○参考１(R元):○参考１(R５)'!R77)</f>
        <v>0</v>
      </c>
      <c r="S77" s="829">
        <f>SUM('○参考１(R元):○参考１(R５)'!S77)</f>
        <v>0</v>
      </c>
      <c r="T77" s="315">
        <f>SUM('○参考１(R元):○参考１(R５)'!T77)</f>
        <v>0</v>
      </c>
      <c r="U77" s="828">
        <f>SUM('○参考１(R元):○参考１(R５)'!U77)</f>
        <v>0</v>
      </c>
      <c r="V77" s="828">
        <f>SUM('○参考１(R元):○参考１(R５)'!V77)</f>
        <v>0</v>
      </c>
      <c r="W77" s="829">
        <f>SUM('○参考１(R元):○参考１(R５)'!W77)</f>
        <v>0</v>
      </c>
      <c r="X77" s="315">
        <f>SUM('○参考１(R元):○参考１(R５)'!X77)</f>
        <v>0</v>
      </c>
      <c r="Y77" s="828">
        <f>SUM('○参考１(R元):○参考１(R５)'!Y77)</f>
        <v>0</v>
      </c>
      <c r="Z77" s="828">
        <f>SUM('○参考１(R元):○参考１(R５)'!Z77)</f>
        <v>0</v>
      </c>
      <c r="AA77" s="829">
        <f>SUM('○参考１(R元):○参考１(R５)'!AA77)</f>
        <v>0</v>
      </c>
      <c r="AB77" s="315">
        <f>SUM('○参考１(R元):○参考１(R５)'!AB77)</f>
        <v>0</v>
      </c>
      <c r="AC77" s="828">
        <f>SUM('○参考１(R元):○参考１(R５)'!AC77)</f>
        <v>0</v>
      </c>
      <c r="AD77" s="828">
        <f>SUM('○参考１(R元):○参考１(R５)'!AD77)</f>
        <v>0</v>
      </c>
      <c r="AE77" s="829">
        <f>SUM('○参考１(R元):○参考１(R５)'!AE77)</f>
        <v>0</v>
      </c>
    </row>
    <row r="78" spans="1:31" ht="14.45" customHeight="1">
      <c r="B78" s="1874"/>
      <c r="C78" s="1880"/>
      <c r="D78" s="1851" t="s">
        <v>388</v>
      </c>
      <c r="E78" s="1852"/>
      <c r="F78" s="1852"/>
      <c r="G78" s="1852"/>
      <c r="H78" s="1853"/>
      <c r="I78" s="1101">
        <v>50</v>
      </c>
      <c r="J78" s="315">
        <f>SUM('○参考１(R元):○参考１(R５)'!J78)</f>
        <v>0</v>
      </c>
      <c r="K78" s="826">
        <f>SUM('○参考１(R元):○参考１(R５)'!K78)</f>
        <v>0</v>
      </c>
      <c r="L78" s="827">
        <f>SUM('○参考１(R元):○参考１(R５)'!L78)</f>
        <v>0</v>
      </c>
      <c r="M78" s="828">
        <f>SUM('○参考１(R元):○参考１(R５)'!M78)</f>
        <v>0</v>
      </c>
      <c r="N78" s="828">
        <f>SUM('○参考１(R元):○参考１(R５)'!N78)</f>
        <v>0</v>
      </c>
      <c r="O78" s="826">
        <f>SUM('○参考１(R元):○参考１(R５)'!O78)</f>
        <v>0</v>
      </c>
      <c r="P78" s="315">
        <f>SUM('○参考１(R元):○参考１(R５)'!P78)</f>
        <v>0</v>
      </c>
      <c r="Q78" s="828">
        <f>SUM('○参考１(R元):○参考１(R５)'!Q78)</f>
        <v>0</v>
      </c>
      <c r="R78" s="828">
        <f>SUM('○参考１(R元):○参考１(R５)'!R78)</f>
        <v>0</v>
      </c>
      <c r="S78" s="829">
        <f>SUM('○参考１(R元):○参考１(R５)'!S78)</f>
        <v>0</v>
      </c>
      <c r="T78" s="315">
        <f>SUM('○参考１(R元):○参考１(R５)'!T78)</f>
        <v>0</v>
      </c>
      <c r="U78" s="828">
        <f>SUM('○参考１(R元):○参考１(R５)'!U78)</f>
        <v>0</v>
      </c>
      <c r="V78" s="828">
        <f>SUM('○参考１(R元):○参考１(R５)'!V78)</f>
        <v>0</v>
      </c>
      <c r="W78" s="829">
        <f>SUM('○参考１(R元):○参考１(R５)'!W78)</f>
        <v>0</v>
      </c>
      <c r="X78" s="315">
        <f>SUM('○参考１(R元):○参考１(R５)'!X78)</f>
        <v>0</v>
      </c>
      <c r="Y78" s="828">
        <f>SUM('○参考１(R元):○参考１(R５)'!Y78)</f>
        <v>0</v>
      </c>
      <c r="Z78" s="828">
        <f>SUM('○参考１(R元):○参考１(R５)'!Z78)</f>
        <v>0</v>
      </c>
      <c r="AA78" s="829">
        <f>SUM('○参考１(R元):○参考１(R５)'!AA78)</f>
        <v>0</v>
      </c>
      <c r="AB78" s="315">
        <f>SUM('○参考１(R元):○参考１(R５)'!AB78)</f>
        <v>0</v>
      </c>
      <c r="AC78" s="828">
        <f>SUM('○参考１(R元):○参考１(R５)'!AC78)</f>
        <v>0</v>
      </c>
      <c r="AD78" s="828">
        <f>SUM('○参考１(R元):○参考１(R５)'!AD78)</f>
        <v>0</v>
      </c>
      <c r="AE78" s="829">
        <f>SUM('○参考１(R元):○参考１(R５)'!AE78)</f>
        <v>0</v>
      </c>
    </row>
    <row r="79" spans="1:31" ht="14.45" customHeight="1">
      <c r="B79" s="1874"/>
      <c r="C79" s="1881"/>
      <c r="D79" s="1851" t="s">
        <v>677</v>
      </c>
      <c r="E79" s="1852"/>
      <c r="F79" s="1852"/>
      <c r="G79" s="1852"/>
      <c r="H79" s="1853"/>
      <c r="I79" s="1179" t="s">
        <v>676</v>
      </c>
      <c r="J79" s="835">
        <f>SUM('○参考１(R元):○参考１(R５)'!J79)</f>
        <v>0</v>
      </c>
      <c r="K79" s="836">
        <f>SUM('○参考１(R元):○参考１(R５)'!K79)</f>
        <v>0</v>
      </c>
      <c r="L79" s="837">
        <f>SUM('○参考１(R元):○参考１(R５)'!L79)</f>
        <v>0</v>
      </c>
      <c r="M79" s="838">
        <f>SUM('○参考１(R元):○参考１(R５)'!M79)</f>
        <v>0</v>
      </c>
      <c r="N79" s="838">
        <f>SUM('○参考１(R元):○参考１(R５)'!N79)</f>
        <v>0</v>
      </c>
      <c r="O79" s="836">
        <f>SUM('○参考１(R元):○参考１(R５)'!O79)</f>
        <v>0</v>
      </c>
      <c r="P79" s="835">
        <f>SUM('○参考１(R元):○参考１(R５)'!P79)</f>
        <v>0</v>
      </c>
      <c r="Q79" s="838">
        <f>SUM('○参考１(R元):○参考１(R５)'!Q79)</f>
        <v>0</v>
      </c>
      <c r="R79" s="838">
        <f>SUM('○参考１(R元):○参考１(R５)'!R79)</f>
        <v>0</v>
      </c>
      <c r="S79" s="839">
        <f>SUM('○参考１(R元):○参考１(R５)'!S79)</f>
        <v>0</v>
      </c>
      <c r="T79" s="835">
        <f>SUM('○参考１(R元):○参考１(R５)'!T79)</f>
        <v>0</v>
      </c>
      <c r="U79" s="838">
        <f>SUM('○参考１(R元):○参考１(R５)'!U79)</f>
        <v>0</v>
      </c>
      <c r="V79" s="838">
        <f>SUM('○参考１(R元):○参考１(R５)'!V79)</f>
        <v>0</v>
      </c>
      <c r="W79" s="839">
        <f>SUM('○参考１(R元):○参考１(R５)'!W79)</f>
        <v>0</v>
      </c>
      <c r="X79" s="835">
        <f>SUM('○参考１(R元):○参考１(R５)'!X79)</f>
        <v>0</v>
      </c>
      <c r="Y79" s="838">
        <f>SUM('○参考１(R元):○参考１(R５)'!Y79)</f>
        <v>0</v>
      </c>
      <c r="Z79" s="838">
        <f>SUM('○参考１(R元):○参考１(R５)'!Z79)</f>
        <v>0</v>
      </c>
      <c r="AA79" s="839">
        <f>SUM('○参考１(R元):○参考１(R５)'!AA79)</f>
        <v>0</v>
      </c>
      <c r="AB79" s="835">
        <f>SUM('○参考１(R元):○参考１(R５)'!AB79)</f>
        <v>0</v>
      </c>
      <c r="AC79" s="838">
        <f>SUM('○参考１(R元):○参考１(R５)'!AC79)</f>
        <v>0</v>
      </c>
      <c r="AD79" s="838">
        <f>SUM('○参考１(R元):○参考１(R５)'!AD79)</f>
        <v>0</v>
      </c>
      <c r="AE79" s="839">
        <f>SUM('○参考１(R元):○参考１(R５)'!AE79)</f>
        <v>0</v>
      </c>
    </row>
    <row r="80" spans="1:31" ht="21" customHeight="1">
      <c r="A80" s="801">
        <v>2</v>
      </c>
      <c r="B80" s="1874"/>
      <c r="C80" s="1834" t="s">
        <v>279</v>
      </c>
      <c r="D80" s="1835"/>
      <c r="E80" s="1835"/>
      <c r="F80" s="1835"/>
      <c r="G80" s="1835"/>
      <c r="H80" s="1836"/>
      <c r="I80" s="1105"/>
      <c r="J80" s="835">
        <f>SUM('○参考１(R元):○参考１(R５)'!J80)</f>
        <v>0</v>
      </c>
      <c r="K80" s="836">
        <f>SUM('○参考１(R元):○参考１(R５)'!K80)</f>
        <v>0</v>
      </c>
      <c r="L80" s="837">
        <f>SUM('○参考１(R元):○参考１(R５)'!L80)</f>
        <v>0</v>
      </c>
      <c r="M80" s="838">
        <f>SUM('○参考１(R元):○参考１(R５)'!M80)</f>
        <v>0</v>
      </c>
      <c r="N80" s="838">
        <f>SUM('○参考１(R元):○参考１(R５)'!N80)</f>
        <v>0</v>
      </c>
      <c r="O80" s="836">
        <f>SUM('○参考１(R元):○参考１(R５)'!O80)</f>
        <v>0</v>
      </c>
      <c r="P80" s="835">
        <f>SUM('○参考１(R元):○参考１(R５)'!P80)</f>
        <v>0</v>
      </c>
      <c r="Q80" s="838">
        <f>SUM('○参考１(R元):○参考１(R５)'!Q80)</f>
        <v>0</v>
      </c>
      <c r="R80" s="838">
        <f>SUM('○参考１(R元):○参考１(R５)'!R80)</f>
        <v>0</v>
      </c>
      <c r="S80" s="839">
        <f>SUM('○参考１(R元):○参考１(R５)'!S80)</f>
        <v>0</v>
      </c>
      <c r="T80" s="835">
        <f>SUM('○参考１(R元):○参考１(R５)'!T80)</f>
        <v>0</v>
      </c>
      <c r="U80" s="838">
        <f>SUM('○参考１(R元):○参考１(R５)'!U80)</f>
        <v>0</v>
      </c>
      <c r="V80" s="838">
        <f>SUM('○参考１(R元):○参考１(R５)'!V80)</f>
        <v>0</v>
      </c>
      <c r="W80" s="839">
        <f>SUM('○参考１(R元):○参考１(R５)'!W80)</f>
        <v>0</v>
      </c>
      <c r="X80" s="835">
        <f>SUM('○参考１(R元):○参考１(R５)'!X80)</f>
        <v>0</v>
      </c>
      <c r="Y80" s="838">
        <f>SUM('○参考１(R元):○参考１(R５)'!Y80)</f>
        <v>0</v>
      </c>
      <c r="Z80" s="838">
        <f>SUM('○参考１(R元):○参考１(R５)'!Z80)</f>
        <v>0</v>
      </c>
      <c r="AA80" s="839">
        <f>SUM('○参考１(R元):○参考１(R５)'!AA80)</f>
        <v>0</v>
      </c>
      <c r="AB80" s="835">
        <f>SUM('○参考１(R元):○参考１(R５)'!AB80)</f>
        <v>0</v>
      </c>
      <c r="AC80" s="838">
        <f>SUM('○参考１(R元):○参考１(R５)'!AC80)</f>
        <v>0</v>
      </c>
      <c r="AD80" s="838">
        <f>SUM('○参考１(R元):○参考１(R５)'!AD80)</f>
        <v>0</v>
      </c>
      <c r="AE80" s="839">
        <f>SUM('○参考１(R元):○参考１(R５)'!AE80)</f>
        <v>0</v>
      </c>
    </row>
    <row r="81" spans="1:31" ht="14.45" customHeight="1">
      <c r="A81" s="801">
        <v>1</v>
      </c>
      <c r="B81" s="1875"/>
      <c r="C81" s="1854" t="s">
        <v>55</v>
      </c>
      <c r="D81" s="1854"/>
      <c r="E81" s="1854"/>
      <c r="F81" s="1854"/>
      <c r="G81" s="1854"/>
      <c r="H81" s="1855"/>
      <c r="I81" s="1106"/>
      <c r="J81" s="841">
        <f>SUM('○参考１(R元):○参考１(R５)'!J81)</f>
        <v>0</v>
      </c>
      <c r="K81" s="842">
        <f>SUM('○参考１(R元):○参考１(R５)'!K81)</f>
        <v>0</v>
      </c>
      <c r="L81" s="843">
        <f>SUM('○参考１(R元):○参考１(R５)'!L81)</f>
        <v>0</v>
      </c>
      <c r="M81" s="844">
        <f>SUM('○参考１(R元):○参考１(R５)'!M81)</f>
        <v>0</v>
      </c>
      <c r="N81" s="844">
        <f>SUM('○参考１(R元):○参考１(R５)'!N81)</f>
        <v>0</v>
      </c>
      <c r="O81" s="842">
        <f>SUM('○参考１(R元):○参考１(R５)'!O81)</f>
        <v>0</v>
      </c>
      <c r="P81" s="841">
        <f>SUM('○参考１(R元):○参考１(R５)'!P81)</f>
        <v>0</v>
      </c>
      <c r="Q81" s="844">
        <f>SUM('○参考１(R元):○参考１(R５)'!Q81)</f>
        <v>0</v>
      </c>
      <c r="R81" s="844">
        <f>SUM('○参考１(R元):○参考１(R５)'!R81)</f>
        <v>0</v>
      </c>
      <c r="S81" s="845">
        <f>SUM('○参考１(R元):○参考１(R５)'!S81)</f>
        <v>0</v>
      </c>
      <c r="T81" s="841">
        <f>SUM('○参考１(R元):○参考１(R５)'!T81)</f>
        <v>0</v>
      </c>
      <c r="U81" s="844">
        <f>SUM('○参考１(R元):○参考１(R５)'!U81)</f>
        <v>0</v>
      </c>
      <c r="V81" s="844">
        <f>SUM('○参考１(R元):○参考１(R５)'!V81)</f>
        <v>0</v>
      </c>
      <c r="W81" s="845">
        <f>SUM('○参考１(R元):○参考１(R５)'!W81)</f>
        <v>0</v>
      </c>
      <c r="X81" s="841">
        <f>SUM('○参考１(R元):○参考１(R５)'!X81)</f>
        <v>0</v>
      </c>
      <c r="Y81" s="844">
        <f>SUM('○参考１(R元):○参考１(R５)'!Y81)</f>
        <v>0</v>
      </c>
      <c r="Z81" s="844">
        <f>SUM('○参考１(R元):○参考１(R５)'!Z81)</f>
        <v>0</v>
      </c>
      <c r="AA81" s="845">
        <f>SUM('○参考１(R元):○参考１(R５)'!AA81)</f>
        <v>0</v>
      </c>
      <c r="AB81" s="841">
        <f>SUM('○参考１(R元):○参考１(R５)'!AB81)</f>
        <v>0</v>
      </c>
      <c r="AC81" s="844">
        <f>SUM('○参考１(R元):○参考１(R５)'!AC81)</f>
        <v>0</v>
      </c>
      <c r="AD81" s="844">
        <f>SUM('○参考１(R元):○参考１(R５)'!AD81)</f>
        <v>0</v>
      </c>
      <c r="AE81" s="845">
        <f>SUM('○参考１(R元):○参考１(R５)'!AE81)</f>
        <v>0</v>
      </c>
    </row>
    <row r="82" spans="1:31" ht="21" customHeight="1">
      <c r="B82" s="1856" t="s">
        <v>313</v>
      </c>
      <c r="C82" s="1859" t="s">
        <v>314</v>
      </c>
      <c r="D82" s="1860"/>
      <c r="E82" s="1865" t="s">
        <v>315</v>
      </c>
      <c r="F82" s="1866"/>
      <c r="G82" s="1866"/>
      <c r="H82" s="1867"/>
      <c r="I82" s="1102">
        <v>45</v>
      </c>
      <c r="J82" s="889">
        <f>SUM('○参考１(R元):○参考１(R５)'!J82)</f>
        <v>0</v>
      </c>
      <c r="K82" s="890">
        <f>SUM('○参考１(R元):○参考１(R５)'!K82)</f>
        <v>0</v>
      </c>
      <c r="L82" s="891">
        <f>SUM('○参考１(R元):○参考１(R５)'!L82)</f>
        <v>0</v>
      </c>
      <c r="M82" s="892">
        <f>SUM('○参考１(R元):○参考１(R５)'!M82)</f>
        <v>0</v>
      </c>
      <c r="N82" s="892">
        <f>SUM('○参考１(R元):○参考１(R５)'!N82)</f>
        <v>0</v>
      </c>
      <c r="O82" s="890">
        <f>SUM('○参考１(R元):○参考１(R５)'!O82)</f>
        <v>0</v>
      </c>
      <c r="P82" s="889">
        <f>SUM('○参考１(R元):○参考１(R５)'!P82)</f>
        <v>0</v>
      </c>
      <c r="Q82" s="892">
        <f>SUM('○参考１(R元):○参考１(R５)'!Q82)</f>
        <v>0</v>
      </c>
      <c r="R82" s="892">
        <f>SUM('○参考１(R元):○参考１(R５)'!R82)</f>
        <v>0</v>
      </c>
      <c r="S82" s="893">
        <f>SUM('○参考１(R元):○参考１(R５)'!S82)</f>
        <v>0</v>
      </c>
      <c r="T82" s="889">
        <f>SUM('○参考１(R元):○参考１(R５)'!T82)</f>
        <v>0</v>
      </c>
      <c r="U82" s="892">
        <f>SUM('○参考１(R元):○参考１(R５)'!U82)</f>
        <v>0</v>
      </c>
      <c r="V82" s="892">
        <f>SUM('○参考１(R元):○参考１(R５)'!V82)</f>
        <v>0</v>
      </c>
      <c r="W82" s="893">
        <f>SUM('○参考１(R元):○参考１(R５)'!W82)</f>
        <v>0</v>
      </c>
      <c r="X82" s="889">
        <f>SUM('○参考１(R元):○参考１(R５)'!X82)</f>
        <v>0</v>
      </c>
      <c r="Y82" s="892">
        <f>SUM('○参考１(R元):○参考１(R５)'!Y82)</f>
        <v>0</v>
      </c>
      <c r="Z82" s="892">
        <f>SUM('○参考１(R元):○参考１(R５)'!Z82)</f>
        <v>0</v>
      </c>
      <c r="AA82" s="893">
        <f>SUM('○参考１(R元):○参考１(R５)'!AA82)</f>
        <v>0</v>
      </c>
      <c r="AB82" s="889">
        <f>SUM('○参考１(R元):○参考１(R５)'!AB82)</f>
        <v>0</v>
      </c>
      <c r="AC82" s="892">
        <f>SUM('○参考１(R元):○参考１(R５)'!AC82)</f>
        <v>0</v>
      </c>
      <c r="AD82" s="892">
        <f>SUM('○参考１(R元):○参考１(R５)'!AD82)</f>
        <v>0</v>
      </c>
      <c r="AE82" s="893">
        <f>SUM('○参考１(R元):○参考１(R５)'!AE82)</f>
        <v>0</v>
      </c>
    </row>
    <row r="83" spans="1:31" ht="21" hidden="1" customHeight="1">
      <c r="B83" s="1857"/>
      <c r="C83" s="1861"/>
      <c r="D83" s="1862"/>
      <c r="E83" s="1868"/>
      <c r="F83" s="1869"/>
      <c r="G83" s="1869"/>
      <c r="H83" s="1870"/>
      <c r="I83" s="1101"/>
      <c r="J83" s="315">
        <f>SUM('○参考１(R元):○参考１(R５)'!J83)</f>
        <v>0</v>
      </c>
      <c r="K83" s="826">
        <f>SUM('○参考１(R元):○参考１(R５)'!K83)</f>
        <v>0</v>
      </c>
      <c r="L83" s="827">
        <f>SUM('○参考１(R元):○参考１(R５)'!L83)</f>
        <v>0</v>
      </c>
      <c r="M83" s="828">
        <f>SUM('○参考１(R元):○参考１(R５)'!M83)</f>
        <v>0</v>
      </c>
      <c r="N83" s="828">
        <f>SUM('○参考１(R元):○参考１(R５)'!N83)</f>
        <v>0</v>
      </c>
      <c r="O83" s="826">
        <f>SUM('○参考１(R元):○参考１(R５)'!O83)</f>
        <v>0</v>
      </c>
      <c r="P83" s="315">
        <f>SUM('○参考１(R元):○参考１(R５)'!P83)</f>
        <v>0</v>
      </c>
      <c r="Q83" s="828">
        <f>SUM('○参考１(R元):○参考１(R５)'!Q83)</f>
        <v>0</v>
      </c>
      <c r="R83" s="828">
        <f>SUM('○参考１(R元):○参考１(R５)'!R83)</f>
        <v>0</v>
      </c>
      <c r="S83" s="829">
        <f>SUM('○参考１(R元):○参考１(R５)'!S83)</f>
        <v>0</v>
      </c>
      <c r="T83" s="315">
        <f>SUM('○参考１(R元):○参考１(R５)'!T83)</f>
        <v>0</v>
      </c>
      <c r="U83" s="828">
        <f>SUM('○参考１(R元):○参考１(R５)'!U83)</f>
        <v>0</v>
      </c>
      <c r="V83" s="828">
        <f>SUM('○参考１(R元):○参考１(R５)'!V83)</f>
        <v>0</v>
      </c>
      <c r="W83" s="829">
        <f>SUM('○参考１(R元):○参考１(R５)'!W83)</f>
        <v>0</v>
      </c>
      <c r="X83" s="315">
        <f>SUM('○参考１(R元):○参考１(R５)'!X83)</f>
        <v>0</v>
      </c>
      <c r="Y83" s="828">
        <f>SUM('○参考１(R元):○参考１(R５)'!Y83)</f>
        <v>0</v>
      </c>
      <c r="Z83" s="828">
        <f>SUM('○参考１(R元):○参考１(R５)'!Z83)</f>
        <v>0</v>
      </c>
      <c r="AA83" s="829">
        <f>SUM('○参考１(R元):○参考１(R５)'!AA83)</f>
        <v>0</v>
      </c>
      <c r="AB83" s="315">
        <f>SUM('○参考１(R元):○参考１(R５)'!AB83)</f>
        <v>0</v>
      </c>
      <c r="AC83" s="828">
        <f>SUM('○参考１(R元):○参考１(R５)'!AC83)</f>
        <v>0</v>
      </c>
      <c r="AD83" s="828">
        <f>SUM('○参考１(R元):○参考１(R５)'!AD83)</f>
        <v>0</v>
      </c>
      <c r="AE83" s="829">
        <f>SUM('○参考１(R元):○参考１(R５)'!AE83)</f>
        <v>0</v>
      </c>
    </row>
    <row r="84" spans="1:31" ht="21" customHeight="1">
      <c r="B84" s="1857"/>
      <c r="C84" s="1863"/>
      <c r="D84" s="1864"/>
      <c r="E84" s="1868" t="s">
        <v>316</v>
      </c>
      <c r="F84" s="1869"/>
      <c r="G84" s="1869"/>
      <c r="H84" s="1870"/>
      <c r="I84" s="1101">
        <v>22.5</v>
      </c>
      <c r="J84" s="315">
        <f>SUM('○参考１(R元):○参考１(R５)'!J84)</f>
        <v>0</v>
      </c>
      <c r="K84" s="826">
        <f>SUM('○参考１(R元):○参考１(R５)'!K84)</f>
        <v>0</v>
      </c>
      <c r="L84" s="827">
        <f>SUM('○参考１(R元):○参考１(R５)'!L84)</f>
        <v>0</v>
      </c>
      <c r="M84" s="828">
        <f>SUM('○参考１(R元):○参考１(R５)'!M84)</f>
        <v>0</v>
      </c>
      <c r="N84" s="828">
        <f>SUM('○参考１(R元):○参考１(R５)'!N84)</f>
        <v>0</v>
      </c>
      <c r="O84" s="826">
        <f>SUM('○参考１(R元):○参考１(R５)'!O84)</f>
        <v>0</v>
      </c>
      <c r="P84" s="315">
        <f>SUM('○参考１(R元):○参考１(R５)'!P84)</f>
        <v>0</v>
      </c>
      <c r="Q84" s="828">
        <f>SUM('○参考１(R元):○参考１(R５)'!Q84)</f>
        <v>0</v>
      </c>
      <c r="R84" s="828">
        <f>SUM('○参考１(R元):○参考１(R５)'!R84)</f>
        <v>0</v>
      </c>
      <c r="S84" s="829">
        <f>SUM('○参考１(R元):○参考１(R５)'!S84)</f>
        <v>0</v>
      </c>
      <c r="T84" s="315">
        <f>SUM('○参考１(R元):○参考１(R５)'!T84)</f>
        <v>0</v>
      </c>
      <c r="U84" s="828">
        <f>SUM('○参考１(R元):○参考１(R５)'!U84)</f>
        <v>0</v>
      </c>
      <c r="V84" s="828">
        <f>SUM('○参考１(R元):○参考１(R５)'!V84)</f>
        <v>0</v>
      </c>
      <c r="W84" s="829">
        <f>SUM('○参考１(R元):○参考１(R５)'!W84)</f>
        <v>0</v>
      </c>
      <c r="X84" s="315">
        <f>SUM('○参考１(R元):○参考１(R５)'!X84)</f>
        <v>0</v>
      </c>
      <c r="Y84" s="828">
        <f>SUM('○参考１(R元):○参考１(R５)'!Y84)</f>
        <v>0</v>
      </c>
      <c r="Z84" s="828">
        <f>SUM('○参考１(R元):○参考１(R５)'!Z84)</f>
        <v>0</v>
      </c>
      <c r="AA84" s="829">
        <f>SUM('○参考１(R元):○参考１(R５)'!AA84)</f>
        <v>0</v>
      </c>
      <c r="AB84" s="315">
        <f>SUM('○参考１(R元):○参考１(R５)'!AB84)</f>
        <v>0</v>
      </c>
      <c r="AC84" s="828">
        <f>SUM('○参考１(R元):○参考１(R５)'!AC84)</f>
        <v>0</v>
      </c>
      <c r="AD84" s="828">
        <f>SUM('○参考１(R元):○参考１(R５)'!AD84)</f>
        <v>0</v>
      </c>
      <c r="AE84" s="829">
        <f>SUM('○参考１(R元):○参考１(R５)'!AE84)</f>
        <v>0</v>
      </c>
    </row>
    <row r="85" spans="1:31" ht="14.45" customHeight="1">
      <c r="A85" s="801">
        <v>1</v>
      </c>
      <c r="B85" s="1858"/>
      <c r="C85" s="1871" t="s">
        <v>55</v>
      </c>
      <c r="D85" s="1872"/>
      <c r="E85" s="1872"/>
      <c r="F85" s="1872"/>
      <c r="G85" s="1872"/>
      <c r="H85" s="1873"/>
      <c r="I85" s="1106"/>
      <c r="J85" s="841">
        <f>SUM('○参考１(R元):○参考１(R５)'!J85)</f>
        <v>0</v>
      </c>
      <c r="K85" s="842">
        <f>SUM('○参考１(R元):○参考１(R５)'!K85)</f>
        <v>0</v>
      </c>
      <c r="L85" s="843">
        <f>SUM('○参考１(R元):○参考１(R５)'!L85)</f>
        <v>0</v>
      </c>
      <c r="M85" s="844">
        <f>SUM('○参考１(R元):○参考１(R５)'!M85)</f>
        <v>0</v>
      </c>
      <c r="N85" s="844">
        <f>SUM('○参考１(R元):○参考１(R５)'!N85)</f>
        <v>0</v>
      </c>
      <c r="O85" s="842">
        <f>SUM('○参考１(R元):○参考１(R５)'!O85)</f>
        <v>0</v>
      </c>
      <c r="P85" s="841">
        <f>SUM('○参考１(R元):○参考１(R５)'!P85)</f>
        <v>0</v>
      </c>
      <c r="Q85" s="844">
        <f>SUM('○参考１(R元):○参考１(R５)'!Q85)</f>
        <v>0</v>
      </c>
      <c r="R85" s="844">
        <f>SUM('○参考１(R元):○参考１(R５)'!R85)</f>
        <v>0</v>
      </c>
      <c r="S85" s="845">
        <f>SUM('○参考１(R元):○参考１(R５)'!S85)</f>
        <v>0</v>
      </c>
      <c r="T85" s="841">
        <f>SUM('○参考１(R元):○参考１(R５)'!T85)</f>
        <v>0</v>
      </c>
      <c r="U85" s="844">
        <f>SUM('○参考１(R元):○参考１(R５)'!U85)</f>
        <v>0</v>
      </c>
      <c r="V85" s="844">
        <f>SUM('○参考１(R元):○参考１(R５)'!V85)</f>
        <v>0</v>
      </c>
      <c r="W85" s="845">
        <f>SUM('○参考１(R元):○参考１(R５)'!W85)</f>
        <v>0</v>
      </c>
      <c r="X85" s="841">
        <f>SUM('○参考１(R元):○参考１(R５)'!X85)</f>
        <v>0</v>
      </c>
      <c r="Y85" s="844">
        <f>SUM('○参考１(R元):○参考１(R５)'!Y85)</f>
        <v>0</v>
      </c>
      <c r="Z85" s="844">
        <f>SUM('○参考１(R元):○参考１(R５)'!Z85)</f>
        <v>0</v>
      </c>
      <c r="AA85" s="845">
        <f>SUM('○参考１(R元):○参考１(R５)'!AA85)</f>
        <v>0</v>
      </c>
      <c r="AB85" s="841">
        <f>SUM('○参考１(R元):○参考１(R５)'!AB85)</f>
        <v>0</v>
      </c>
      <c r="AC85" s="844">
        <f>SUM('○参考１(R元):○参考１(R５)'!AC85)</f>
        <v>0</v>
      </c>
      <c r="AD85" s="844">
        <f>SUM('○参考１(R元):○参考１(R５)'!AD85)</f>
        <v>0</v>
      </c>
      <c r="AE85" s="845">
        <f>SUM('○参考１(R元):○参考１(R５)'!AE85)</f>
        <v>0</v>
      </c>
    </row>
    <row r="86" spans="1:31" ht="14.45" customHeight="1">
      <c r="B86" s="1801" t="s">
        <v>317</v>
      </c>
      <c r="C86" s="1802"/>
      <c r="D86" s="1809"/>
      <c r="E86" s="1810"/>
      <c r="F86" s="1810"/>
      <c r="G86" s="1810"/>
      <c r="H86" s="1811"/>
      <c r="I86" s="1107"/>
      <c r="J86" s="889">
        <f>SUM('○参考１(R元):○参考１(R５)'!J86)</f>
        <v>0</v>
      </c>
      <c r="K86" s="890">
        <f>SUM('○参考１(R元):○参考１(R５)'!K86)</f>
        <v>0</v>
      </c>
      <c r="L86" s="891">
        <f>SUM('○参考１(R元):○参考１(R５)'!L86)</f>
        <v>0</v>
      </c>
      <c r="M86" s="892">
        <f>SUM('○参考１(R元):○参考１(R５)'!M86)</f>
        <v>0</v>
      </c>
      <c r="N86" s="904">
        <f>SUM('○参考１(R元):○参考１(R５)'!N86)</f>
        <v>0</v>
      </c>
      <c r="O86" s="905">
        <f>SUM('○参考１(R元):○参考１(R５)'!O86)</f>
        <v>0</v>
      </c>
      <c r="P86" s="889">
        <f>SUM('○参考１(R元):○参考１(R５)'!P86)</f>
        <v>0</v>
      </c>
      <c r="Q86" s="892">
        <f>SUM('○参考１(R元):○参考１(R５)'!Q86)</f>
        <v>0</v>
      </c>
      <c r="R86" s="904">
        <f>SUM('○参考１(R元):○参考１(R５)'!R86)</f>
        <v>0</v>
      </c>
      <c r="S86" s="905">
        <f>SUM('○参考１(R元):○参考１(R５)'!S86)</f>
        <v>0</v>
      </c>
      <c r="T86" s="889">
        <f>SUM('○参考１(R元):○参考１(R５)'!T86)</f>
        <v>0</v>
      </c>
      <c r="U86" s="892">
        <f>SUM('○参考１(R元):○参考１(R５)'!U86)</f>
        <v>0</v>
      </c>
      <c r="V86" s="904">
        <f>SUM('○参考１(R元):○参考１(R５)'!V86)</f>
        <v>0</v>
      </c>
      <c r="W86" s="905">
        <f>SUM('○参考１(R元):○参考１(R５)'!W86)</f>
        <v>0</v>
      </c>
      <c r="X86" s="889">
        <f>SUM('○参考１(R元):○参考１(R５)'!X86)</f>
        <v>0</v>
      </c>
      <c r="Y86" s="892">
        <f>SUM('○参考１(R元):○参考１(R５)'!Y86)</f>
        <v>0</v>
      </c>
      <c r="Z86" s="904">
        <f>SUM('○参考１(R元):○参考１(R５)'!Z86)</f>
        <v>0</v>
      </c>
      <c r="AA86" s="905">
        <f>SUM('○参考１(R元):○参考１(R５)'!AA86)</f>
        <v>0</v>
      </c>
      <c r="AB86" s="889">
        <f>SUM('○参考１(R元):○参考１(R５)'!AB86)</f>
        <v>0</v>
      </c>
      <c r="AC86" s="892">
        <f>SUM('○参考１(R元):○参考１(R５)'!AC86)</f>
        <v>0</v>
      </c>
      <c r="AD86" s="904">
        <f>SUM('○参考１(R元):○参考１(R５)'!AD86)</f>
        <v>0</v>
      </c>
      <c r="AE86" s="906">
        <f>SUM('○参考１(R元):○参考１(R５)'!AE86)</f>
        <v>0</v>
      </c>
    </row>
    <row r="87" spans="1:31" ht="14.45" customHeight="1">
      <c r="B87" s="1803"/>
      <c r="C87" s="1804"/>
      <c r="D87" s="1812"/>
      <c r="E87" s="1813"/>
      <c r="F87" s="1813"/>
      <c r="G87" s="1813"/>
      <c r="H87" s="1814"/>
      <c r="I87" s="1108"/>
      <c r="J87" s="315">
        <f>SUM('○参考１(R元):○参考１(R５)'!J87)</f>
        <v>0</v>
      </c>
      <c r="K87" s="826">
        <f>SUM('○参考１(R元):○参考１(R５)'!K87)</f>
        <v>0</v>
      </c>
      <c r="L87" s="827">
        <f>SUM('○参考１(R元):○参考１(R５)'!L87)</f>
        <v>0</v>
      </c>
      <c r="M87" s="828">
        <f>SUM('○参考１(R元):○参考１(R５)'!M87)</f>
        <v>0</v>
      </c>
      <c r="N87" s="907">
        <f>SUM('○参考１(R元):○参考１(R５)'!N87)</f>
        <v>0</v>
      </c>
      <c r="O87" s="908">
        <f>SUM('○参考１(R元):○参考１(R５)'!O87)</f>
        <v>0</v>
      </c>
      <c r="P87" s="315">
        <f>SUM('○参考１(R元):○参考１(R５)'!P87)</f>
        <v>0</v>
      </c>
      <c r="Q87" s="828">
        <f>SUM('○参考１(R元):○参考１(R５)'!Q87)</f>
        <v>0</v>
      </c>
      <c r="R87" s="907">
        <f>SUM('○参考１(R元):○参考１(R５)'!R87)</f>
        <v>0</v>
      </c>
      <c r="S87" s="908">
        <f>SUM('○参考１(R元):○参考１(R５)'!S87)</f>
        <v>0</v>
      </c>
      <c r="T87" s="315">
        <f>SUM('○参考１(R元):○参考１(R５)'!T87)</f>
        <v>0</v>
      </c>
      <c r="U87" s="828">
        <f>SUM('○参考１(R元):○参考１(R５)'!U87)</f>
        <v>0</v>
      </c>
      <c r="V87" s="907">
        <f>SUM('○参考１(R元):○参考１(R５)'!V87)</f>
        <v>0</v>
      </c>
      <c r="W87" s="908">
        <f>SUM('○参考１(R元):○参考１(R５)'!W87)</f>
        <v>0</v>
      </c>
      <c r="X87" s="315">
        <f>SUM('○参考１(R元):○参考１(R５)'!X87)</f>
        <v>0</v>
      </c>
      <c r="Y87" s="828">
        <f>SUM('○参考１(R元):○参考１(R５)'!Y87)</f>
        <v>0</v>
      </c>
      <c r="Z87" s="907">
        <f>SUM('○参考１(R元):○参考１(R５)'!Z87)</f>
        <v>0</v>
      </c>
      <c r="AA87" s="908">
        <f>SUM('○参考１(R元):○参考１(R５)'!AA87)</f>
        <v>0</v>
      </c>
      <c r="AB87" s="315">
        <f>SUM('○参考１(R元):○参考１(R５)'!AB87)</f>
        <v>0</v>
      </c>
      <c r="AC87" s="828">
        <f>SUM('○参考１(R元):○参考１(R５)'!AC87)</f>
        <v>0</v>
      </c>
      <c r="AD87" s="907">
        <f>SUM('○参考１(R元):○参考１(R５)'!AD87)</f>
        <v>0</v>
      </c>
      <c r="AE87" s="909">
        <f>SUM('○参考１(R元):○参考１(R５)'!AE87)</f>
        <v>0</v>
      </c>
    </row>
    <row r="88" spans="1:31" ht="14.45" customHeight="1">
      <c r="B88" s="1803"/>
      <c r="C88" s="1804"/>
      <c r="D88" s="1812"/>
      <c r="E88" s="1813"/>
      <c r="F88" s="1813"/>
      <c r="G88" s="1813"/>
      <c r="H88" s="1814"/>
      <c r="I88" s="1108"/>
      <c r="J88" s="315">
        <f>SUM('○参考１(R元):○参考１(R５)'!J88)</f>
        <v>0</v>
      </c>
      <c r="K88" s="826">
        <f>SUM('○参考１(R元):○参考１(R５)'!K88)</f>
        <v>0</v>
      </c>
      <c r="L88" s="827">
        <f>SUM('○参考１(R元):○参考１(R５)'!L88)</f>
        <v>0</v>
      </c>
      <c r="M88" s="828">
        <f>SUM('○参考１(R元):○参考１(R５)'!M88)</f>
        <v>0</v>
      </c>
      <c r="N88" s="907">
        <f>SUM('○参考１(R元):○参考１(R５)'!N88)</f>
        <v>0</v>
      </c>
      <c r="O88" s="908">
        <f>SUM('○参考１(R元):○参考１(R５)'!O88)</f>
        <v>0</v>
      </c>
      <c r="P88" s="315">
        <f>SUM('○参考１(R元):○参考１(R５)'!P88)</f>
        <v>0</v>
      </c>
      <c r="Q88" s="828">
        <f>SUM('○参考１(R元):○参考１(R５)'!Q88)</f>
        <v>0</v>
      </c>
      <c r="R88" s="907">
        <f>SUM('○参考１(R元):○参考１(R５)'!R88)</f>
        <v>0</v>
      </c>
      <c r="S88" s="908">
        <f>SUM('○参考１(R元):○参考１(R５)'!S88)</f>
        <v>0</v>
      </c>
      <c r="T88" s="315">
        <f>SUM('○参考１(R元):○参考１(R５)'!T88)</f>
        <v>0</v>
      </c>
      <c r="U88" s="828">
        <f>SUM('○参考１(R元):○参考１(R５)'!U88)</f>
        <v>0</v>
      </c>
      <c r="V88" s="907">
        <f>SUM('○参考１(R元):○参考１(R５)'!V88)</f>
        <v>0</v>
      </c>
      <c r="W88" s="908">
        <f>SUM('○参考１(R元):○参考１(R５)'!W88)</f>
        <v>0</v>
      </c>
      <c r="X88" s="315">
        <f>SUM('○参考１(R元):○参考１(R５)'!X88)</f>
        <v>0</v>
      </c>
      <c r="Y88" s="828">
        <f>SUM('○参考１(R元):○参考１(R５)'!Y88)</f>
        <v>0</v>
      </c>
      <c r="Z88" s="907">
        <f>SUM('○参考１(R元):○参考１(R５)'!Z88)</f>
        <v>0</v>
      </c>
      <c r="AA88" s="908">
        <f>SUM('○参考１(R元):○参考１(R５)'!AA88)</f>
        <v>0</v>
      </c>
      <c r="AB88" s="315">
        <f>SUM('○参考１(R元):○参考１(R５)'!AB88)</f>
        <v>0</v>
      </c>
      <c r="AC88" s="828">
        <f>SUM('○参考１(R元):○参考１(R５)'!AC88)</f>
        <v>0</v>
      </c>
      <c r="AD88" s="907">
        <f>SUM('○参考１(R元):○参考１(R５)'!AD88)</f>
        <v>0</v>
      </c>
      <c r="AE88" s="909">
        <f>SUM('○参考１(R元):○参考１(R５)'!AE88)</f>
        <v>0</v>
      </c>
    </row>
    <row r="89" spans="1:31" ht="14.45" customHeight="1">
      <c r="B89" s="1805"/>
      <c r="C89" s="1806"/>
      <c r="D89" s="1812"/>
      <c r="E89" s="1813"/>
      <c r="F89" s="1813"/>
      <c r="G89" s="1813"/>
      <c r="H89" s="1814"/>
      <c r="I89" s="1108"/>
      <c r="J89" s="315">
        <f>SUM('○参考１(R元):○参考１(R５)'!J89)</f>
        <v>0</v>
      </c>
      <c r="K89" s="826">
        <f>SUM('○参考１(R元):○参考１(R５)'!K89)</f>
        <v>0</v>
      </c>
      <c r="L89" s="827">
        <f>SUM('○参考１(R元):○参考１(R５)'!L89)</f>
        <v>0</v>
      </c>
      <c r="M89" s="828">
        <f>SUM('○参考１(R元):○参考１(R５)'!M89)</f>
        <v>0</v>
      </c>
      <c r="N89" s="907">
        <f>SUM('○参考１(R元):○参考１(R５)'!N89)</f>
        <v>0</v>
      </c>
      <c r="O89" s="908">
        <f>SUM('○参考１(R元):○参考１(R５)'!O89)</f>
        <v>0</v>
      </c>
      <c r="P89" s="315">
        <f>SUM('○参考１(R元):○参考１(R５)'!P89)</f>
        <v>0</v>
      </c>
      <c r="Q89" s="828">
        <f>SUM('○参考１(R元):○参考１(R５)'!Q89)</f>
        <v>0</v>
      </c>
      <c r="R89" s="907">
        <f>SUM('○参考１(R元):○参考１(R５)'!R89)</f>
        <v>0</v>
      </c>
      <c r="S89" s="908">
        <f>SUM('○参考１(R元):○参考１(R５)'!S89)</f>
        <v>0</v>
      </c>
      <c r="T89" s="315">
        <f>SUM('○参考１(R元):○参考１(R５)'!T89)</f>
        <v>0</v>
      </c>
      <c r="U89" s="828">
        <f>SUM('○参考１(R元):○参考１(R５)'!U89)</f>
        <v>0</v>
      </c>
      <c r="V89" s="907">
        <f>SUM('○参考１(R元):○参考１(R５)'!V89)</f>
        <v>0</v>
      </c>
      <c r="W89" s="908">
        <f>SUM('○参考１(R元):○参考１(R５)'!W89)</f>
        <v>0</v>
      </c>
      <c r="X89" s="315">
        <f>SUM('○参考１(R元):○参考１(R５)'!X89)</f>
        <v>0</v>
      </c>
      <c r="Y89" s="828">
        <f>SUM('○参考１(R元):○参考１(R５)'!Y89)</f>
        <v>0</v>
      </c>
      <c r="Z89" s="907">
        <f>SUM('○参考１(R元):○参考１(R５)'!Z89)</f>
        <v>0</v>
      </c>
      <c r="AA89" s="908">
        <f>SUM('○参考１(R元):○参考１(R５)'!AA89)</f>
        <v>0</v>
      </c>
      <c r="AB89" s="315">
        <f>SUM('○参考１(R元):○参考１(R５)'!AB89)</f>
        <v>0</v>
      </c>
      <c r="AC89" s="828">
        <f>SUM('○参考１(R元):○参考１(R５)'!AC89)</f>
        <v>0</v>
      </c>
      <c r="AD89" s="907">
        <f>SUM('○参考１(R元):○参考１(R５)'!AD89)</f>
        <v>0</v>
      </c>
      <c r="AE89" s="909">
        <f>SUM('○参考１(R元):○参考１(R５)'!AE89)</f>
        <v>0</v>
      </c>
    </row>
    <row r="90" spans="1:31" ht="14.45" customHeight="1">
      <c r="B90" s="1805"/>
      <c r="C90" s="1806"/>
      <c r="D90" s="1812"/>
      <c r="E90" s="1813"/>
      <c r="F90" s="1813"/>
      <c r="G90" s="1813"/>
      <c r="H90" s="1814"/>
      <c r="I90" s="1108"/>
      <c r="J90" s="315">
        <f>SUM('○参考１(R元):○参考１(R５)'!J90)</f>
        <v>0</v>
      </c>
      <c r="K90" s="826">
        <f>SUM('○参考１(R元):○参考１(R５)'!K90)</f>
        <v>0</v>
      </c>
      <c r="L90" s="827">
        <f>SUM('○参考１(R元):○参考１(R５)'!L90)</f>
        <v>0</v>
      </c>
      <c r="M90" s="828">
        <f>SUM('○参考１(R元):○参考１(R５)'!M90)</f>
        <v>0</v>
      </c>
      <c r="N90" s="907">
        <f>SUM('○参考１(R元):○参考１(R５)'!N90)</f>
        <v>0</v>
      </c>
      <c r="O90" s="908">
        <f>SUM('○参考１(R元):○参考１(R５)'!O90)</f>
        <v>0</v>
      </c>
      <c r="P90" s="315">
        <f>SUM('○参考１(R元):○参考１(R５)'!P90)</f>
        <v>0</v>
      </c>
      <c r="Q90" s="828">
        <f>SUM('○参考１(R元):○参考１(R５)'!Q90)</f>
        <v>0</v>
      </c>
      <c r="R90" s="907">
        <f>SUM('○参考１(R元):○参考１(R５)'!R90)</f>
        <v>0</v>
      </c>
      <c r="S90" s="908">
        <f>SUM('○参考１(R元):○参考１(R５)'!S90)</f>
        <v>0</v>
      </c>
      <c r="T90" s="315">
        <f>SUM('○参考１(R元):○参考１(R５)'!T90)</f>
        <v>0</v>
      </c>
      <c r="U90" s="828">
        <f>SUM('○参考１(R元):○参考１(R５)'!U90)</f>
        <v>0</v>
      </c>
      <c r="V90" s="907">
        <f>SUM('○参考１(R元):○参考１(R５)'!V90)</f>
        <v>0</v>
      </c>
      <c r="W90" s="908">
        <f>SUM('○参考１(R元):○参考１(R５)'!W90)</f>
        <v>0</v>
      </c>
      <c r="X90" s="315">
        <f>SUM('○参考１(R元):○参考１(R５)'!X90)</f>
        <v>0</v>
      </c>
      <c r="Y90" s="828">
        <f>SUM('○参考１(R元):○参考１(R５)'!Y90)</f>
        <v>0</v>
      </c>
      <c r="Z90" s="907">
        <f>SUM('○参考１(R元):○参考１(R５)'!Z90)</f>
        <v>0</v>
      </c>
      <c r="AA90" s="908">
        <f>SUM('○参考１(R元):○参考１(R５)'!AA90)</f>
        <v>0</v>
      </c>
      <c r="AB90" s="315">
        <f>SUM('○参考１(R元):○参考１(R５)'!AB90)</f>
        <v>0</v>
      </c>
      <c r="AC90" s="828">
        <f>SUM('○参考１(R元):○参考１(R５)'!AC90)</f>
        <v>0</v>
      </c>
      <c r="AD90" s="907">
        <f>SUM('○参考１(R元):○参考１(R５)'!AD90)</f>
        <v>0</v>
      </c>
      <c r="AE90" s="909">
        <f>SUM('○参考１(R元):○参考１(R５)'!AE90)</f>
        <v>0</v>
      </c>
    </row>
    <row r="91" spans="1:31" s="846" customFormat="1" ht="14.45" customHeight="1">
      <c r="A91" s="846">
        <v>1</v>
      </c>
      <c r="B91" s="1807"/>
      <c r="C91" s="1808"/>
      <c r="D91" s="1815" t="s">
        <v>55</v>
      </c>
      <c r="E91" s="1816"/>
      <c r="F91" s="1816"/>
      <c r="G91" s="1816"/>
      <c r="H91" s="1817"/>
      <c r="I91" s="1106"/>
      <c r="J91" s="841">
        <f>SUM('○参考１(R元):○参考１(R５)'!J91)</f>
        <v>0</v>
      </c>
      <c r="K91" s="842">
        <f>SUM('○参考１(R元):○参考１(R５)'!K91)</f>
        <v>0</v>
      </c>
      <c r="L91" s="843">
        <f>SUM('○参考１(R元):○参考１(R５)'!L91)</f>
        <v>0</v>
      </c>
      <c r="M91" s="844">
        <f>SUM('○参考１(R元):○参考１(R５)'!M91)</f>
        <v>0</v>
      </c>
      <c r="N91" s="844">
        <f>SUM('○参考１(R元):○参考１(R５)'!N91)</f>
        <v>0</v>
      </c>
      <c r="O91" s="842">
        <f>SUM('○参考１(R元):○参考１(R５)'!O91)</f>
        <v>0</v>
      </c>
      <c r="P91" s="841">
        <f>SUM('○参考１(R元):○参考１(R５)'!P91)</f>
        <v>0</v>
      </c>
      <c r="Q91" s="844">
        <f>SUM('○参考１(R元):○参考１(R５)'!Q91)</f>
        <v>0</v>
      </c>
      <c r="R91" s="844">
        <f>SUM('○参考１(R元):○参考１(R５)'!R91)</f>
        <v>0</v>
      </c>
      <c r="S91" s="845">
        <f>SUM('○参考１(R元):○参考１(R５)'!S91)</f>
        <v>0</v>
      </c>
      <c r="T91" s="841">
        <f>SUM('○参考１(R元):○参考１(R５)'!T91)</f>
        <v>0</v>
      </c>
      <c r="U91" s="844">
        <f>SUM('○参考１(R元):○参考１(R５)'!U91)</f>
        <v>0</v>
      </c>
      <c r="V91" s="844">
        <f>SUM('○参考１(R元):○参考１(R５)'!V91)</f>
        <v>0</v>
      </c>
      <c r="W91" s="845">
        <f>SUM('○参考１(R元):○参考１(R５)'!W91)</f>
        <v>0</v>
      </c>
      <c r="X91" s="841">
        <f>SUM('○参考１(R元):○参考１(R５)'!X91)</f>
        <v>0</v>
      </c>
      <c r="Y91" s="844">
        <f>SUM('○参考１(R元):○参考１(R５)'!Y91)</f>
        <v>0</v>
      </c>
      <c r="Z91" s="844">
        <f>SUM('○参考１(R元):○参考１(R５)'!Z91)</f>
        <v>0</v>
      </c>
      <c r="AA91" s="845">
        <f>SUM('○参考１(R元):○参考１(R５)'!AA91)</f>
        <v>0</v>
      </c>
      <c r="AB91" s="841">
        <f>SUM('○参考１(R元):○参考１(R５)'!AB91)</f>
        <v>0</v>
      </c>
      <c r="AC91" s="844">
        <f>SUM('○参考１(R元):○参考１(R５)'!AC91)</f>
        <v>0</v>
      </c>
      <c r="AD91" s="844">
        <f>SUM('○参考１(R元):○参考１(R５)'!AD91)</f>
        <v>0</v>
      </c>
      <c r="AE91" s="845">
        <f>SUM('○参考１(R元):○参考１(R５)'!AE91)</f>
        <v>0</v>
      </c>
    </row>
    <row r="92" spans="1:31" ht="14.45" customHeight="1">
      <c r="B92" s="1798" t="s">
        <v>318</v>
      </c>
      <c r="C92" s="1799"/>
      <c r="D92" s="1799"/>
      <c r="E92" s="1799"/>
      <c r="F92" s="1799"/>
      <c r="G92" s="1799"/>
      <c r="H92" s="1800"/>
      <c r="I92" s="883"/>
      <c r="J92" s="151">
        <f t="shared" ref="J92:AE92" si="0">SUMIF($A$8:$A$91,"1",J8:J91)</f>
        <v>1584585</v>
      </c>
      <c r="K92" s="884">
        <f t="shared" si="0"/>
        <v>714785</v>
      </c>
      <c r="L92" s="149">
        <f t="shared" si="0"/>
        <v>677</v>
      </c>
      <c r="M92" s="885">
        <f t="shared" si="0"/>
        <v>0</v>
      </c>
      <c r="N92" s="885">
        <f t="shared" si="0"/>
        <v>316</v>
      </c>
      <c r="O92" s="884">
        <f t="shared" si="0"/>
        <v>0</v>
      </c>
      <c r="P92" s="151">
        <f t="shared" si="0"/>
        <v>2117</v>
      </c>
      <c r="Q92" s="885">
        <f t="shared" si="0"/>
        <v>0</v>
      </c>
      <c r="R92" s="885">
        <f t="shared" si="0"/>
        <v>1162</v>
      </c>
      <c r="S92" s="886">
        <f t="shared" si="0"/>
        <v>0</v>
      </c>
      <c r="T92" s="151">
        <f t="shared" si="0"/>
        <v>8667</v>
      </c>
      <c r="U92" s="885">
        <f t="shared" si="0"/>
        <v>0</v>
      </c>
      <c r="V92" s="885">
        <f t="shared" si="0"/>
        <v>5985</v>
      </c>
      <c r="W92" s="886">
        <f t="shared" si="0"/>
        <v>0</v>
      </c>
      <c r="X92" s="151">
        <f t="shared" si="0"/>
        <v>12407</v>
      </c>
      <c r="Y92" s="885">
        <f t="shared" si="0"/>
        <v>0</v>
      </c>
      <c r="Z92" s="885">
        <f t="shared" si="0"/>
        <v>7430</v>
      </c>
      <c r="AA92" s="886">
        <f t="shared" si="0"/>
        <v>0</v>
      </c>
      <c r="AB92" s="151">
        <f t="shared" si="0"/>
        <v>18291</v>
      </c>
      <c r="AC92" s="885">
        <f t="shared" si="0"/>
        <v>0</v>
      </c>
      <c r="AD92" s="885">
        <f t="shared" si="0"/>
        <v>11710</v>
      </c>
      <c r="AE92" s="886">
        <f t="shared" si="0"/>
        <v>0</v>
      </c>
    </row>
    <row r="93" spans="1:31" ht="12">
      <c r="C93" s="887"/>
      <c r="J93" s="888"/>
      <c r="K93" s="888"/>
      <c r="L93" s="888"/>
      <c r="M93" s="888"/>
      <c r="N93" s="888"/>
      <c r="O93" s="888"/>
      <c r="P93" s="888"/>
      <c r="Q93" s="888"/>
      <c r="R93" s="888"/>
      <c r="S93" s="888"/>
      <c r="T93" s="888"/>
      <c r="U93" s="888"/>
      <c r="V93" s="888"/>
      <c r="W93" s="888"/>
      <c r="X93" s="888"/>
      <c r="Y93" s="888"/>
      <c r="Z93" s="888"/>
      <c r="AA93" s="888"/>
      <c r="AB93" s="888"/>
      <c r="AC93" s="888"/>
      <c r="AD93" s="888"/>
      <c r="AE93" s="888"/>
    </row>
    <row r="94" spans="1:31">
      <c r="J94" s="888"/>
      <c r="K94" s="888"/>
      <c r="L94" s="888"/>
      <c r="M94" s="888"/>
      <c r="N94" s="888"/>
      <c r="O94" s="888"/>
      <c r="P94" s="888"/>
      <c r="Q94" s="888"/>
      <c r="R94" s="888"/>
      <c r="S94" s="888"/>
      <c r="T94" s="888"/>
      <c r="U94" s="888"/>
      <c r="V94" s="888"/>
      <c r="W94" s="888"/>
      <c r="X94" s="888"/>
      <c r="Y94" s="888"/>
      <c r="Z94" s="888"/>
      <c r="AA94" s="888"/>
      <c r="AB94" s="888"/>
      <c r="AC94" s="888"/>
      <c r="AD94" s="888"/>
      <c r="AE94" s="888"/>
    </row>
    <row r="95" spans="1:31">
      <c r="J95" s="888"/>
      <c r="K95" s="888"/>
      <c r="L95" s="888"/>
      <c r="M95" s="888"/>
      <c r="N95" s="888"/>
      <c r="O95" s="888"/>
      <c r="P95" s="888"/>
      <c r="Q95" s="888"/>
      <c r="R95" s="888"/>
      <c r="S95" s="888"/>
      <c r="T95" s="888"/>
      <c r="U95" s="888"/>
      <c r="V95" s="888"/>
      <c r="W95" s="888"/>
      <c r="X95" s="888"/>
      <c r="Y95" s="888"/>
      <c r="Z95" s="888"/>
      <c r="AA95" s="888"/>
      <c r="AB95" s="888"/>
      <c r="AC95" s="888"/>
      <c r="AD95" s="888"/>
      <c r="AE95" s="888"/>
    </row>
    <row r="96" spans="1:31">
      <c r="J96" s="888"/>
      <c r="K96" s="888"/>
      <c r="L96" s="888"/>
      <c r="M96" s="888"/>
      <c r="N96" s="888"/>
      <c r="O96" s="888"/>
      <c r="P96" s="888"/>
      <c r="Q96" s="888"/>
      <c r="R96" s="888"/>
      <c r="S96" s="888"/>
      <c r="T96" s="888"/>
      <c r="U96" s="888"/>
      <c r="V96" s="888"/>
      <c r="W96" s="888"/>
      <c r="X96" s="888"/>
      <c r="Y96" s="888"/>
      <c r="Z96" s="888"/>
      <c r="AA96" s="888"/>
      <c r="AB96" s="888"/>
      <c r="AC96" s="888"/>
      <c r="AD96" s="888"/>
      <c r="AE96" s="888"/>
    </row>
    <row r="97" spans="10:31">
      <c r="J97" s="888"/>
      <c r="K97" s="888"/>
      <c r="L97" s="888"/>
      <c r="M97" s="888"/>
      <c r="N97" s="888"/>
      <c r="O97" s="888"/>
      <c r="P97" s="888"/>
      <c r="Q97" s="888"/>
      <c r="R97" s="888"/>
      <c r="S97" s="888"/>
      <c r="T97" s="888"/>
      <c r="U97" s="888"/>
      <c r="V97" s="888"/>
      <c r="W97" s="888"/>
      <c r="X97" s="888"/>
      <c r="Y97" s="888"/>
      <c r="Z97" s="888"/>
      <c r="AA97" s="888"/>
      <c r="AB97" s="888"/>
      <c r="AC97" s="888"/>
      <c r="AD97" s="888"/>
      <c r="AE97" s="888"/>
    </row>
    <row r="98" spans="10:31">
      <c r="J98" s="888"/>
      <c r="K98" s="888"/>
      <c r="L98" s="888"/>
      <c r="M98" s="888"/>
      <c r="N98" s="888"/>
      <c r="O98" s="888"/>
      <c r="P98" s="888"/>
      <c r="Q98" s="888"/>
      <c r="R98" s="888"/>
      <c r="S98" s="888"/>
      <c r="T98" s="888"/>
      <c r="U98" s="888"/>
      <c r="V98" s="888"/>
      <c r="W98" s="888"/>
      <c r="X98" s="888"/>
      <c r="Y98" s="888"/>
      <c r="Z98" s="888"/>
      <c r="AA98" s="888"/>
      <c r="AB98" s="888"/>
      <c r="AC98" s="888"/>
      <c r="AD98" s="888"/>
      <c r="AE98" s="888"/>
    </row>
    <row r="99" spans="10:31">
      <c r="J99" s="888"/>
      <c r="K99" s="888"/>
      <c r="L99" s="888"/>
      <c r="M99" s="888"/>
      <c r="N99" s="888"/>
      <c r="O99" s="888"/>
      <c r="P99" s="888"/>
      <c r="Q99" s="888"/>
      <c r="R99" s="888"/>
      <c r="S99" s="888"/>
      <c r="T99" s="888"/>
      <c r="U99" s="888"/>
      <c r="V99" s="888"/>
      <c r="W99" s="888"/>
      <c r="X99" s="888"/>
      <c r="Y99" s="888"/>
      <c r="Z99" s="888"/>
      <c r="AA99" s="888"/>
      <c r="AB99" s="888"/>
      <c r="AC99" s="888"/>
      <c r="AD99" s="888"/>
      <c r="AE99" s="888"/>
    </row>
    <row r="100" spans="10:31">
      <c r="J100" s="888"/>
      <c r="K100" s="888"/>
      <c r="L100" s="888"/>
      <c r="M100" s="888"/>
      <c r="N100" s="888"/>
      <c r="O100" s="888"/>
      <c r="P100" s="888"/>
      <c r="Q100" s="888"/>
      <c r="R100" s="888"/>
      <c r="S100" s="888"/>
      <c r="T100" s="888"/>
      <c r="U100" s="888"/>
      <c r="V100" s="888"/>
      <c r="W100" s="888"/>
      <c r="X100" s="888"/>
      <c r="Y100" s="888"/>
      <c r="Z100" s="888"/>
      <c r="AA100" s="888"/>
      <c r="AB100" s="888"/>
      <c r="AC100" s="888"/>
      <c r="AD100" s="888"/>
      <c r="AE100" s="888"/>
    </row>
    <row r="101" spans="10:31">
      <c r="J101" s="888"/>
      <c r="K101" s="888"/>
      <c r="L101" s="888"/>
      <c r="M101" s="888"/>
      <c r="N101" s="888"/>
      <c r="O101" s="888"/>
      <c r="P101" s="888"/>
      <c r="Q101" s="888"/>
      <c r="R101" s="888"/>
      <c r="S101" s="888"/>
      <c r="T101" s="888"/>
      <c r="U101" s="888"/>
      <c r="V101" s="888"/>
      <c r="W101" s="888"/>
      <c r="X101" s="888"/>
      <c r="Y101" s="888"/>
      <c r="Z101" s="888"/>
      <c r="AA101" s="888"/>
      <c r="AB101" s="888"/>
      <c r="AC101" s="888"/>
      <c r="AD101" s="888"/>
      <c r="AE101" s="888"/>
    </row>
    <row r="102" spans="10:31">
      <c r="J102" s="888"/>
      <c r="K102" s="888"/>
      <c r="L102" s="888"/>
      <c r="M102" s="888"/>
      <c r="N102" s="888"/>
      <c r="O102" s="888"/>
      <c r="P102" s="888"/>
      <c r="Q102" s="888"/>
      <c r="R102" s="888"/>
      <c r="S102" s="888"/>
      <c r="T102" s="888"/>
      <c r="U102" s="888"/>
      <c r="V102" s="888"/>
      <c r="W102" s="888"/>
      <c r="X102" s="888"/>
      <c r="Y102" s="888"/>
      <c r="Z102" s="888"/>
      <c r="AA102" s="888"/>
      <c r="AB102" s="888"/>
      <c r="AC102" s="888"/>
      <c r="AD102" s="888"/>
      <c r="AE102" s="888"/>
    </row>
    <row r="103" spans="10:31">
      <c r="J103" s="888"/>
      <c r="K103" s="888"/>
      <c r="L103" s="888"/>
      <c r="M103" s="888"/>
      <c r="N103" s="888"/>
      <c r="O103" s="888"/>
      <c r="P103" s="888"/>
      <c r="Q103" s="888"/>
      <c r="R103" s="888"/>
      <c r="S103" s="888"/>
      <c r="T103" s="888"/>
      <c r="U103" s="888"/>
      <c r="V103" s="888"/>
      <c r="W103" s="888"/>
      <c r="X103" s="888"/>
      <c r="Y103" s="888"/>
      <c r="Z103" s="888"/>
      <c r="AA103" s="888"/>
      <c r="AB103" s="888"/>
      <c r="AC103" s="888"/>
      <c r="AD103" s="888"/>
      <c r="AE103" s="888"/>
    </row>
    <row r="104" spans="10:31">
      <c r="J104" s="888"/>
      <c r="K104" s="888"/>
      <c r="L104" s="888"/>
      <c r="M104" s="888"/>
      <c r="N104" s="888"/>
      <c r="O104" s="888"/>
      <c r="P104" s="888"/>
      <c r="Q104" s="888"/>
      <c r="R104" s="888"/>
      <c r="S104" s="888"/>
      <c r="T104" s="888"/>
      <c r="U104" s="888"/>
      <c r="V104" s="888"/>
      <c r="W104" s="888"/>
      <c r="X104" s="888"/>
      <c r="Y104" s="888"/>
      <c r="Z104" s="888"/>
      <c r="AA104" s="888"/>
      <c r="AB104" s="888"/>
      <c r="AC104" s="888"/>
      <c r="AD104" s="888"/>
      <c r="AE104" s="888"/>
    </row>
    <row r="105" spans="10:31">
      <c r="J105" s="888"/>
      <c r="K105" s="888"/>
      <c r="L105" s="888"/>
      <c r="M105" s="888"/>
      <c r="N105" s="888"/>
      <c r="O105" s="888"/>
      <c r="P105" s="888"/>
      <c r="Q105" s="888"/>
      <c r="R105" s="888"/>
      <c r="S105" s="888"/>
      <c r="T105" s="888"/>
      <c r="U105" s="888"/>
      <c r="V105" s="888"/>
      <c r="W105" s="888"/>
      <c r="X105" s="888"/>
      <c r="Y105" s="888"/>
      <c r="Z105" s="888"/>
      <c r="AA105" s="888"/>
      <c r="AB105" s="888"/>
      <c r="AC105" s="888"/>
      <c r="AD105" s="888"/>
      <c r="AE105" s="888"/>
    </row>
    <row r="106" spans="10:31">
      <c r="J106" s="888"/>
      <c r="K106" s="888"/>
      <c r="L106" s="888"/>
      <c r="M106" s="888"/>
      <c r="N106" s="888"/>
      <c r="O106" s="888"/>
      <c r="P106" s="888"/>
      <c r="Q106" s="888"/>
      <c r="R106" s="888"/>
      <c r="S106" s="888"/>
      <c r="T106" s="888"/>
      <c r="U106" s="888"/>
      <c r="V106" s="888"/>
      <c r="W106" s="888"/>
      <c r="X106" s="888"/>
      <c r="Y106" s="888"/>
      <c r="Z106" s="888"/>
      <c r="AA106" s="888"/>
      <c r="AB106" s="888"/>
      <c r="AC106" s="888"/>
      <c r="AD106" s="888"/>
      <c r="AE106" s="888"/>
    </row>
    <row r="107" spans="10:31">
      <c r="J107" s="888"/>
      <c r="K107" s="888"/>
      <c r="L107" s="888"/>
      <c r="M107" s="888"/>
      <c r="N107" s="888"/>
      <c r="O107" s="888"/>
      <c r="P107" s="888"/>
      <c r="Q107" s="888"/>
      <c r="R107" s="888"/>
      <c r="S107" s="888"/>
      <c r="T107" s="888"/>
      <c r="U107" s="888"/>
      <c r="V107" s="888"/>
      <c r="W107" s="888"/>
      <c r="X107" s="888"/>
      <c r="Y107" s="888"/>
      <c r="Z107" s="888"/>
      <c r="AA107" s="888"/>
      <c r="AB107" s="888"/>
      <c r="AC107" s="888"/>
      <c r="AD107" s="888"/>
      <c r="AE107" s="888"/>
    </row>
    <row r="108" spans="10:31">
      <c r="J108" s="888"/>
      <c r="K108" s="888"/>
      <c r="L108" s="888"/>
      <c r="M108" s="888"/>
      <c r="N108" s="888"/>
      <c r="O108" s="888"/>
      <c r="P108" s="888"/>
      <c r="Q108" s="888"/>
      <c r="R108" s="888"/>
      <c r="S108" s="888"/>
      <c r="T108" s="888"/>
      <c r="U108" s="888"/>
      <c r="V108" s="888"/>
      <c r="W108" s="888"/>
      <c r="X108" s="888"/>
      <c r="Y108" s="888"/>
      <c r="Z108" s="888"/>
      <c r="AA108" s="888"/>
      <c r="AB108" s="888"/>
      <c r="AC108" s="888"/>
      <c r="AD108" s="888"/>
      <c r="AE108" s="888"/>
    </row>
    <row r="109" spans="10:31">
      <c r="J109" s="888"/>
      <c r="K109" s="888"/>
      <c r="L109" s="888"/>
      <c r="M109" s="888"/>
      <c r="N109" s="888"/>
      <c r="O109" s="888"/>
      <c r="P109" s="888"/>
      <c r="Q109" s="888"/>
      <c r="R109" s="888"/>
      <c r="S109" s="888"/>
      <c r="T109" s="888"/>
      <c r="U109" s="888"/>
      <c r="V109" s="888"/>
      <c r="W109" s="888"/>
      <c r="X109" s="888"/>
      <c r="Y109" s="888"/>
      <c r="Z109" s="888"/>
      <c r="AA109" s="888"/>
      <c r="AB109" s="888"/>
      <c r="AC109" s="888"/>
      <c r="AD109" s="888"/>
      <c r="AE109" s="888"/>
    </row>
    <row r="110" spans="10:31">
      <c r="J110" s="888"/>
      <c r="K110" s="888"/>
      <c r="L110" s="888"/>
      <c r="M110" s="888"/>
      <c r="N110" s="888"/>
      <c r="O110" s="888"/>
      <c r="P110" s="888"/>
      <c r="Q110" s="888"/>
      <c r="R110" s="888"/>
      <c r="S110" s="888"/>
      <c r="T110" s="888"/>
      <c r="U110" s="888"/>
      <c r="V110" s="888"/>
      <c r="W110" s="888"/>
      <c r="X110" s="888"/>
      <c r="Y110" s="888"/>
      <c r="Z110" s="888"/>
      <c r="AA110" s="888"/>
      <c r="AB110" s="888"/>
      <c r="AC110" s="888"/>
      <c r="AD110" s="888"/>
      <c r="AE110" s="888"/>
    </row>
    <row r="111" spans="10:31">
      <c r="J111" s="888"/>
      <c r="K111" s="888"/>
      <c r="L111" s="888"/>
      <c r="M111" s="888"/>
      <c r="N111" s="888"/>
      <c r="O111" s="888"/>
      <c r="P111" s="888"/>
      <c r="Q111" s="888"/>
      <c r="R111" s="888"/>
      <c r="S111" s="888"/>
      <c r="T111" s="888"/>
      <c r="U111" s="888"/>
      <c r="V111" s="888"/>
      <c r="W111" s="888"/>
      <c r="X111" s="888"/>
      <c r="Y111" s="888"/>
      <c r="Z111" s="888"/>
      <c r="AA111" s="888"/>
      <c r="AB111" s="888"/>
      <c r="AC111" s="888"/>
      <c r="AD111" s="888"/>
      <c r="AE111" s="888"/>
    </row>
    <row r="112" spans="10:31">
      <c r="J112" s="888"/>
      <c r="K112" s="888"/>
      <c r="L112" s="888"/>
      <c r="M112" s="888"/>
      <c r="N112" s="888"/>
      <c r="O112" s="888"/>
      <c r="P112" s="888"/>
      <c r="Q112" s="888"/>
      <c r="R112" s="888"/>
      <c r="S112" s="888"/>
      <c r="T112" s="888"/>
      <c r="U112" s="888"/>
      <c r="V112" s="888"/>
      <c r="W112" s="888"/>
      <c r="X112" s="888"/>
      <c r="Y112" s="888"/>
      <c r="Z112" s="888"/>
      <c r="AA112" s="888"/>
      <c r="AB112" s="888"/>
      <c r="AC112" s="888"/>
      <c r="AD112" s="888"/>
      <c r="AE112" s="888"/>
    </row>
    <row r="113" spans="10:31">
      <c r="J113" s="888"/>
      <c r="K113" s="888"/>
      <c r="L113" s="888"/>
      <c r="M113" s="888"/>
      <c r="N113" s="888"/>
      <c r="O113" s="888"/>
      <c r="P113" s="888"/>
      <c r="Q113" s="888"/>
      <c r="R113" s="888"/>
      <c r="S113" s="888"/>
      <c r="T113" s="888"/>
      <c r="U113" s="888"/>
      <c r="V113" s="888"/>
      <c r="W113" s="888"/>
      <c r="X113" s="888"/>
      <c r="Y113" s="888"/>
      <c r="Z113" s="888"/>
      <c r="AA113" s="888"/>
      <c r="AB113" s="888"/>
      <c r="AC113" s="888"/>
      <c r="AD113" s="888"/>
      <c r="AE113" s="888"/>
    </row>
  </sheetData>
  <mergeCells count="132">
    <mergeCell ref="AC1:AE1"/>
    <mergeCell ref="B3:H7"/>
    <mergeCell ref="I3:I7"/>
    <mergeCell ref="J3:K5"/>
    <mergeCell ref="L3:AE3"/>
    <mergeCell ref="T4:W4"/>
    <mergeCell ref="X4:AA4"/>
    <mergeCell ref="AB4:AE4"/>
    <mergeCell ref="AD6:AD7"/>
    <mergeCell ref="T5:T7"/>
    <mergeCell ref="X5:X7"/>
    <mergeCell ref="AB5:AB7"/>
    <mergeCell ref="V6:V7"/>
    <mergeCell ref="Z6:Z7"/>
    <mergeCell ref="B8:B23"/>
    <mergeCell ref="C8:H8"/>
    <mergeCell ref="C9:H9"/>
    <mergeCell ref="C11:H11"/>
    <mergeCell ref="C12:H12"/>
    <mergeCell ref="C23:H23"/>
    <mergeCell ref="C18:H18"/>
    <mergeCell ref="C19:H19"/>
    <mergeCell ref="C21:H21"/>
    <mergeCell ref="C22:H22"/>
    <mergeCell ref="C24:D24"/>
    <mergeCell ref="E24:H24"/>
    <mergeCell ref="C20:H20"/>
    <mergeCell ref="L4:O4"/>
    <mergeCell ref="P4:S4"/>
    <mergeCell ref="L5:L7"/>
    <mergeCell ref="P5:P7"/>
    <mergeCell ref="K6:K7"/>
    <mergeCell ref="C17:H17"/>
    <mergeCell ref="N6:N7"/>
    <mergeCell ref="R6:R7"/>
    <mergeCell ref="C14:E16"/>
    <mergeCell ref="F16:H16"/>
    <mergeCell ref="C13:H13"/>
    <mergeCell ref="F14:H14"/>
    <mergeCell ref="F15:H15"/>
    <mergeCell ref="B25:B59"/>
    <mergeCell ref="C25:D28"/>
    <mergeCell ref="E25:H25"/>
    <mergeCell ref="E27:H27"/>
    <mergeCell ref="E28:H28"/>
    <mergeCell ref="C29:H29"/>
    <mergeCell ref="C30:D31"/>
    <mergeCell ref="E30:F31"/>
    <mergeCell ref="G30:H30"/>
    <mergeCell ref="G31:H31"/>
    <mergeCell ref="C32:H32"/>
    <mergeCell ref="C33:C37"/>
    <mergeCell ref="D33:H33"/>
    <mergeCell ref="D34:H34"/>
    <mergeCell ref="D35:H35"/>
    <mergeCell ref="D36:H36"/>
    <mergeCell ref="D37:H37"/>
    <mergeCell ref="E48:H48"/>
    <mergeCell ref="E49:H49"/>
    <mergeCell ref="D50:H50"/>
    <mergeCell ref="C38:H38"/>
    <mergeCell ref="C39:C42"/>
    <mergeCell ref="D39:H39"/>
    <mergeCell ref="D40:H40"/>
    <mergeCell ref="C69:H69"/>
    <mergeCell ref="D41:H41"/>
    <mergeCell ref="D42:H42"/>
    <mergeCell ref="E44:H44"/>
    <mergeCell ref="C62:E62"/>
    <mergeCell ref="F62:H62"/>
    <mergeCell ref="C51:H51"/>
    <mergeCell ref="C52:C58"/>
    <mergeCell ref="D52:D57"/>
    <mergeCell ref="E52:H52"/>
    <mergeCell ref="E55:H55"/>
    <mergeCell ref="E56:H56"/>
    <mergeCell ref="E57:H57"/>
    <mergeCell ref="D58:H58"/>
    <mergeCell ref="C59:H59"/>
    <mergeCell ref="C60:D60"/>
    <mergeCell ref="E60:H60"/>
    <mergeCell ref="C61:E61"/>
    <mergeCell ref="F61:H61"/>
    <mergeCell ref="D44:D49"/>
    <mergeCell ref="E83:H83"/>
    <mergeCell ref="E84:H84"/>
    <mergeCell ref="B63:B81"/>
    <mergeCell ref="C70:C71"/>
    <mergeCell ref="C63:D64"/>
    <mergeCell ref="C85:H85"/>
    <mergeCell ref="D70:E71"/>
    <mergeCell ref="F70:H70"/>
    <mergeCell ref="F71:H71"/>
    <mergeCell ref="D73:H73"/>
    <mergeCell ref="D74:H74"/>
    <mergeCell ref="D75:H75"/>
    <mergeCell ref="C73:C79"/>
    <mergeCell ref="D79:H79"/>
    <mergeCell ref="C72:H72"/>
    <mergeCell ref="E63:H63"/>
    <mergeCell ref="E64:H64"/>
    <mergeCell ref="C65:H65"/>
    <mergeCell ref="C66:C68"/>
    <mergeCell ref="D66:E66"/>
    <mergeCell ref="F66:H66"/>
    <mergeCell ref="D67:E68"/>
    <mergeCell ref="F67:H67"/>
    <mergeCell ref="F68:H68"/>
    <mergeCell ref="E26:H26"/>
    <mergeCell ref="E53:H53"/>
    <mergeCell ref="E54:H54"/>
    <mergeCell ref="E45:H45"/>
    <mergeCell ref="E46:H46"/>
    <mergeCell ref="C43:H43"/>
    <mergeCell ref="C44:C50"/>
    <mergeCell ref="B92:H92"/>
    <mergeCell ref="B86:C91"/>
    <mergeCell ref="D86:H86"/>
    <mergeCell ref="D87:H87"/>
    <mergeCell ref="D88:H88"/>
    <mergeCell ref="D89:H89"/>
    <mergeCell ref="E47:H47"/>
    <mergeCell ref="D91:H91"/>
    <mergeCell ref="D76:H76"/>
    <mergeCell ref="D90:H90"/>
    <mergeCell ref="D77:H77"/>
    <mergeCell ref="D78:H78"/>
    <mergeCell ref="C80:H80"/>
    <mergeCell ref="C81:H81"/>
    <mergeCell ref="B82:B85"/>
    <mergeCell ref="C82:D84"/>
    <mergeCell ref="E82:H82"/>
  </mergeCells>
  <phoneticPr fontId="2"/>
  <printOptions horizontalCentered="1" verticalCentered="1"/>
  <pageMargins left="0.21" right="0" top="0" bottom="0.2" header="0.2" footer="0.2"/>
  <pageSetup paperSize="9" scale="89" orientation="landscape" r:id="rId1"/>
  <headerFooter alignWithMargins="0"/>
  <rowBreaks count="1" manualBreakCount="1">
    <brk id="59" min="1" max="30" man="1"/>
  </rowBreaks>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G86"/>
  <sheetViews>
    <sheetView showGridLines="0" showZeros="0" view="pageBreakPreview" zoomScale="120" zoomScaleNormal="120" zoomScaleSheetLayoutView="120" workbookViewId="0">
      <pane xSplit="5" ySplit="3" topLeftCell="F4" activePane="bottomRight" state="frozen"/>
      <selection activeCell="B3" sqref="B3:H23"/>
      <selection pane="topRight" activeCell="B3" sqref="B3:H23"/>
      <selection pane="bottomLeft" activeCell="B3" sqref="B3:H23"/>
      <selection pane="bottomRight" activeCell="C1" sqref="C1"/>
    </sheetView>
  </sheetViews>
  <sheetFormatPr defaultColWidth="3" defaultRowHeight="9.75"/>
  <cols>
    <col min="1" max="2" width="1.375" style="910" customWidth="1"/>
    <col min="3" max="3" width="2.375" style="910" customWidth="1"/>
    <col min="4" max="4" width="8.125" style="910" customWidth="1"/>
    <col min="5" max="5" width="12.5" style="910" customWidth="1"/>
    <col min="6" max="6" width="1.625" style="910" customWidth="1"/>
    <col min="7" max="7" width="8.875" style="910" customWidth="1"/>
    <col min="8" max="9" width="1.625" style="910" customWidth="1"/>
    <col min="10" max="10" width="8.875" style="910" customWidth="1"/>
    <col min="11" max="12" width="1.625" style="910" customWidth="1"/>
    <col min="13" max="13" width="8.875" style="910" customWidth="1"/>
    <col min="14" max="15" width="1.625" style="910" customWidth="1"/>
    <col min="16" max="16" width="8.875" style="910" customWidth="1"/>
    <col min="17" max="18" width="1.625" style="910" customWidth="1"/>
    <col min="19" max="19" width="8.875" style="910" customWidth="1"/>
    <col min="20" max="21" width="1.625" style="910" customWidth="1"/>
    <col min="22" max="22" width="8.875" style="910" customWidth="1"/>
    <col min="23" max="24" width="1.625" style="910" customWidth="1"/>
    <col min="25" max="25" width="8.875" style="910" customWidth="1"/>
    <col min="26" max="27" width="1.625" style="910" customWidth="1"/>
    <col min="28" max="28" width="8.875" style="910" customWidth="1"/>
    <col min="29" max="30" width="1.625" style="910" customWidth="1"/>
    <col min="31" max="31" width="8.875" style="910" customWidth="1"/>
    <col min="32" max="32" width="1.625" style="910" customWidth="1"/>
    <col min="33" max="33" width="13.125" style="910" customWidth="1"/>
    <col min="34" max="48" width="1.625" style="910" customWidth="1"/>
    <col min="49" max="16384" width="3" style="910"/>
  </cols>
  <sheetData>
    <row r="1" spans="2:33" ht="15" thickBot="1">
      <c r="C1" s="800" t="s">
        <v>631</v>
      </c>
      <c r="AG1" s="1020" t="s">
        <v>320</v>
      </c>
    </row>
    <row r="2" spans="2:33">
      <c r="AG2" s="911" t="s">
        <v>71</v>
      </c>
    </row>
    <row r="3" spans="2:33" ht="12.75" customHeight="1">
      <c r="C3" s="1960" t="s">
        <v>321</v>
      </c>
      <c r="D3" s="1961"/>
      <c r="E3" s="1962"/>
      <c r="F3" s="912"/>
      <c r="G3" s="1247">
        <v>28</v>
      </c>
      <c r="H3" s="913"/>
      <c r="I3" s="803"/>
      <c r="J3" s="1247">
        <f>G3+1</f>
        <v>29</v>
      </c>
      <c r="K3" s="1247"/>
      <c r="L3" s="1248"/>
      <c r="M3" s="1247">
        <f>J3+1</f>
        <v>30</v>
      </c>
      <c r="N3" s="1247"/>
      <c r="O3" s="1248"/>
      <c r="P3" s="1258" t="s">
        <v>771</v>
      </c>
      <c r="Q3" s="1249"/>
      <c r="R3" s="1247"/>
      <c r="S3" s="1258">
        <v>2</v>
      </c>
      <c r="T3" s="1250"/>
      <c r="U3" s="1247"/>
      <c r="V3" s="1258">
        <f>S3+1</f>
        <v>3</v>
      </c>
      <c r="W3" s="1247"/>
      <c r="X3" s="1248"/>
      <c r="Y3" s="1258">
        <f>V3+1</f>
        <v>4</v>
      </c>
      <c r="Z3" s="1250"/>
      <c r="AA3" s="1247"/>
      <c r="AB3" s="1258">
        <f>Y3+1</f>
        <v>5</v>
      </c>
      <c r="AC3" s="1251"/>
      <c r="AD3" s="1252"/>
      <c r="AE3" s="1258">
        <f>AB3+1</f>
        <v>6</v>
      </c>
      <c r="AF3" s="803"/>
      <c r="AG3" s="10" t="s">
        <v>73</v>
      </c>
    </row>
    <row r="4" spans="2:33" ht="9" customHeight="1">
      <c r="B4" s="910">
        <v>2</v>
      </c>
      <c r="C4" s="1982" t="s">
        <v>599</v>
      </c>
      <c r="D4" s="1982" t="s">
        <v>322</v>
      </c>
      <c r="E4" s="1984"/>
      <c r="F4" s="915" t="s">
        <v>323</v>
      </c>
      <c r="G4" s="1266"/>
      <c r="H4" s="1267" t="s">
        <v>324</v>
      </c>
      <c r="I4" s="1266" t="s">
        <v>323</v>
      </c>
      <c r="J4" s="1266"/>
      <c r="K4" s="1266" t="s">
        <v>324</v>
      </c>
      <c r="L4" s="1268" t="s">
        <v>323</v>
      </c>
      <c r="M4" s="1266"/>
      <c r="N4" s="1266" t="s">
        <v>324</v>
      </c>
      <c r="O4" s="1268" t="s">
        <v>323</v>
      </c>
      <c r="P4" s="1269"/>
      <c r="Q4" s="917" t="s">
        <v>324</v>
      </c>
      <c r="R4" s="914" t="s">
        <v>323</v>
      </c>
      <c r="S4" s="1266">
        <v>2240</v>
      </c>
      <c r="T4" s="1267" t="s">
        <v>324</v>
      </c>
      <c r="U4" s="1266" t="s">
        <v>323</v>
      </c>
      <c r="V4" s="1266">
        <v>2240</v>
      </c>
      <c r="W4" s="1266" t="s">
        <v>324</v>
      </c>
      <c r="X4" s="1268" t="s">
        <v>323</v>
      </c>
      <c r="Y4" s="1266">
        <v>1105</v>
      </c>
      <c r="Z4" s="1267" t="s">
        <v>324</v>
      </c>
      <c r="AA4" s="1266" t="s">
        <v>323</v>
      </c>
      <c r="AB4" s="1266">
        <v>143</v>
      </c>
      <c r="AC4" s="1266" t="s">
        <v>324</v>
      </c>
      <c r="AD4" s="1268" t="s">
        <v>323</v>
      </c>
      <c r="AE4" s="1266">
        <v>143</v>
      </c>
      <c r="AF4" s="914" t="s">
        <v>324</v>
      </c>
      <c r="AG4" s="918"/>
    </row>
    <row r="5" spans="2:33" ht="9" customHeight="1">
      <c r="B5" s="910">
        <v>1</v>
      </c>
      <c r="C5" s="1988"/>
      <c r="D5" s="1988"/>
      <c r="E5" s="1990"/>
      <c r="F5" s="921"/>
      <c r="G5" s="1270">
        <v>3112</v>
      </c>
      <c r="H5" s="1271"/>
      <c r="I5" s="1270"/>
      <c r="J5" s="1270">
        <v>2282</v>
      </c>
      <c r="K5" s="1270"/>
      <c r="L5" s="1272"/>
      <c r="M5" s="1270">
        <v>2298</v>
      </c>
      <c r="N5" s="1270"/>
      <c r="O5" s="1273"/>
      <c r="P5" s="1274">
        <v>2309</v>
      </c>
      <c r="Q5" s="928"/>
      <c r="R5" s="925"/>
      <c r="S5" s="1296">
        <f>'○参考１(集計)'!N8</f>
        <v>0</v>
      </c>
      <c r="T5" s="1280"/>
      <c r="U5" s="1279"/>
      <c r="V5" s="1296">
        <f>'○参考１(集計)'!R8</f>
        <v>0</v>
      </c>
      <c r="W5" s="1279"/>
      <c r="X5" s="1273"/>
      <c r="Y5" s="1296">
        <f>'○参考１(集計)'!V8</f>
        <v>0</v>
      </c>
      <c r="Z5" s="1280"/>
      <c r="AA5" s="1279"/>
      <c r="AB5" s="1296">
        <f>'○参考１(集計)'!Z8</f>
        <v>0</v>
      </c>
      <c r="AC5" s="1279"/>
      <c r="AD5" s="1273"/>
      <c r="AE5" s="1296">
        <f>'○参考１(集計)'!AD8</f>
        <v>0</v>
      </c>
      <c r="AF5" s="928"/>
      <c r="AG5" s="929"/>
    </row>
    <row r="6" spans="2:33" ht="9" customHeight="1">
      <c r="B6" s="910">
        <v>2</v>
      </c>
      <c r="C6" s="1988"/>
      <c r="D6" s="1991" t="s">
        <v>325</v>
      </c>
      <c r="E6" s="1992"/>
      <c r="F6" s="932" t="s">
        <v>323</v>
      </c>
      <c r="G6" s="1275"/>
      <c r="H6" s="1276" t="s">
        <v>324</v>
      </c>
      <c r="I6" s="1275" t="s">
        <v>323</v>
      </c>
      <c r="J6" s="1275"/>
      <c r="K6" s="1275" t="s">
        <v>324</v>
      </c>
      <c r="L6" s="1277" t="s">
        <v>323</v>
      </c>
      <c r="M6" s="1275"/>
      <c r="N6" s="1275" t="s">
        <v>324</v>
      </c>
      <c r="O6" s="1277" t="s">
        <v>323</v>
      </c>
      <c r="P6" s="1278"/>
      <c r="Q6" s="934" t="s">
        <v>324</v>
      </c>
      <c r="R6" s="930" t="s">
        <v>323</v>
      </c>
      <c r="S6" s="1275">
        <v>17984</v>
      </c>
      <c r="T6" s="1276" t="s">
        <v>324</v>
      </c>
      <c r="U6" s="1275" t="s">
        <v>323</v>
      </c>
      <c r="V6" s="1275">
        <v>19584</v>
      </c>
      <c r="W6" s="1275" t="s">
        <v>324</v>
      </c>
      <c r="X6" s="1277" t="s">
        <v>323</v>
      </c>
      <c r="Y6" s="1275">
        <v>20235</v>
      </c>
      <c r="Z6" s="1276" t="s">
        <v>324</v>
      </c>
      <c r="AA6" s="1275" t="s">
        <v>323</v>
      </c>
      <c r="AB6" s="1275">
        <v>16715</v>
      </c>
      <c r="AC6" s="1275" t="s">
        <v>324</v>
      </c>
      <c r="AD6" s="1277" t="s">
        <v>323</v>
      </c>
      <c r="AE6" s="1275">
        <v>14594</v>
      </c>
      <c r="AF6" s="930" t="s">
        <v>324</v>
      </c>
      <c r="AG6" s="935"/>
    </row>
    <row r="7" spans="2:33" ht="9" customHeight="1">
      <c r="B7" s="910">
        <v>1</v>
      </c>
      <c r="C7" s="1988"/>
      <c r="D7" s="1993"/>
      <c r="E7" s="1994"/>
      <c r="F7" s="926"/>
      <c r="G7" s="1279">
        <v>20358</v>
      </c>
      <c r="H7" s="1280"/>
      <c r="I7" s="1279"/>
      <c r="J7" s="1279">
        <v>18510</v>
      </c>
      <c r="K7" s="1279"/>
      <c r="L7" s="1273"/>
      <c r="M7" s="1279">
        <v>18099</v>
      </c>
      <c r="N7" s="1279"/>
      <c r="O7" s="1273"/>
      <c r="P7" s="1274">
        <v>17146</v>
      </c>
      <c r="Q7" s="928"/>
      <c r="R7" s="925"/>
      <c r="S7" s="1296">
        <f>'○参考１(集計)'!N9</f>
        <v>258</v>
      </c>
      <c r="T7" s="1280"/>
      <c r="U7" s="1279"/>
      <c r="V7" s="1296">
        <f>'○参考１(集計)'!R9</f>
        <v>595</v>
      </c>
      <c r="W7" s="1279"/>
      <c r="X7" s="1273"/>
      <c r="Y7" s="1296">
        <f>'○参考１(集計)'!V9</f>
        <v>4216</v>
      </c>
      <c r="Z7" s="1280"/>
      <c r="AA7" s="1279"/>
      <c r="AB7" s="1296">
        <f>'○参考１(集計)'!Z9</f>
        <v>4390</v>
      </c>
      <c r="AC7" s="1279"/>
      <c r="AD7" s="1273"/>
      <c r="AE7" s="1296">
        <f>'○参考１(集計)'!AD9</f>
        <v>7944</v>
      </c>
      <c r="AF7" s="928"/>
      <c r="AG7" s="937"/>
    </row>
    <row r="8" spans="2:33" ht="9" customHeight="1">
      <c r="B8" s="910">
        <v>2</v>
      </c>
      <c r="C8" s="1988"/>
      <c r="D8" s="1988" t="s">
        <v>641</v>
      </c>
      <c r="E8" s="1990"/>
      <c r="F8" s="921" t="s">
        <v>323</v>
      </c>
      <c r="G8" s="1270"/>
      <c r="H8" s="1271" t="s">
        <v>324</v>
      </c>
      <c r="I8" s="1270" t="s">
        <v>323</v>
      </c>
      <c r="J8" s="1270"/>
      <c r="K8" s="1270" t="s">
        <v>324</v>
      </c>
      <c r="L8" s="1272" t="s">
        <v>323</v>
      </c>
      <c r="M8" s="1270"/>
      <c r="N8" s="1270" t="s">
        <v>324</v>
      </c>
      <c r="O8" s="1272" t="s">
        <v>323</v>
      </c>
      <c r="P8" s="1281"/>
      <c r="Q8" s="923" t="s">
        <v>324</v>
      </c>
      <c r="R8" s="919" t="s">
        <v>323</v>
      </c>
      <c r="S8" s="919"/>
      <c r="T8" s="922" t="s">
        <v>324</v>
      </c>
      <c r="U8" s="919" t="s">
        <v>323</v>
      </c>
      <c r="V8" s="919"/>
      <c r="W8" s="919" t="s">
        <v>324</v>
      </c>
      <c r="X8" s="921" t="s">
        <v>323</v>
      </c>
      <c r="Y8" s="919"/>
      <c r="Z8" s="922" t="s">
        <v>324</v>
      </c>
      <c r="AA8" s="919" t="s">
        <v>323</v>
      </c>
      <c r="AB8" s="919"/>
      <c r="AC8" s="919" t="s">
        <v>324</v>
      </c>
      <c r="AD8" s="921" t="s">
        <v>323</v>
      </c>
      <c r="AE8" s="919"/>
      <c r="AF8" s="919" t="s">
        <v>324</v>
      </c>
      <c r="AG8" s="929"/>
    </row>
    <row r="9" spans="2:33" ht="9" customHeight="1">
      <c r="B9" s="910">
        <v>1</v>
      </c>
      <c r="C9" s="1988"/>
      <c r="D9" s="1988"/>
      <c r="E9" s="1990"/>
      <c r="F9" s="921"/>
      <c r="G9" s="1270"/>
      <c r="H9" s="1271"/>
      <c r="I9" s="1270"/>
      <c r="J9" s="1270"/>
      <c r="K9" s="1270"/>
      <c r="L9" s="1272"/>
      <c r="M9" s="1270"/>
      <c r="N9" s="1270"/>
      <c r="O9" s="1272"/>
      <c r="P9" s="1281"/>
      <c r="Q9" s="923"/>
      <c r="R9" s="919"/>
      <c r="S9" s="919"/>
      <c r="T9" s="922"/>
      <c r="U9" s="919"/>
      <c r="V9" s="919"/>
      <c r="W9" s="919"/>
      <c r="X9" s="921"/>
      <c r="Y9" s="919"/>
      <c r="Z9" s="922"/>
      <c r="AA9" s="919"/>
      <c r="AB9" s="919"/>
      <c r="AC9" s="919"/>
      <c r="AD9" s="921"/>
      <c r="AE9" s="919"/>
      <c r="AF9" s="919"/>
      <c r="AG9" s="929"/>
    </row>
    <row r="10" spans="2:33" ht="9" customHeight="1">
      <c r="B10" s="910">
        <v>2</v>
      </c>
      <c r="C10" s="1988"/>
      <c r="D10" s="1998" t="s">
        <v>326</v>
      </c>
      <c r="E10" s="1999"/>
      <c r="F10" s="932" t="s">
        <v>323</v>
      </c>
      <c r="G10" s="1275"/>
      <c r="H10" s="1276" t="s">
        <v>324</v>
      </c>
      <c r="I10" s="1275" t="s">
        <v>323</v>
      </c>
      <c r="J10" s="1275"/>
      <c r="K10" s="1275" t="s">
        <v>324</v>
      </c>
      <c r="L10" s="1277" t="s">
        <v>323</v>
      </c>
      <c r="M10" s="1275"/>
      <c r="N10" s="1275" t="s">
        <v>324</v>
      </c>
      <c r="O10" s="1277" t="s">
        <v>323</v>
      </c>
      <c r="P10" s="1278"/>
      <c r="Q10" s="934" t="s">
        <v>324</v>
      </c>
      <c r="R10" s="930" t="s">
        <v>323</v>
      </c>
      <c r="S10" s="1275">
        <v>25005</v>
      </c>
      <c r="T10" s="1276" t="s">
        <v>324</v>
      </c>
      <c r="U10" s="1275" t="s">
        <v>323</v>
      </c>
      <c r="V10" s="1275">
        <v>22339</v>
      </c>
      <c r="W10" s="1275" t="s">
        <v>324</v>
      </c>
      <c r="X10" s="1277" t="s">
        <v>323</v>
      </c>
      <c r="Y10" s="1275">
        <v>24334</v>
      </c>
      <c r="Z10" s="1276" t="s">
        <v>324</v>
      </c>
      <c r="AA10" s="1275" t="s">
        <v>323</v>
      </c>
      <c r="AB10" s="1275">
        <v>19420</v>
      </c>
      <c r="AC10" s="1275" t="s">
        <v>324</v>
      </c>
      <c r="AD10" s="1277" t="s">
        <v>323</v>
      </c>
      <c r="AE10" s="1275">
        <v>16972</v>
      </c>
      <c r="AF10" s="930" t="s">
        <v>324</v>
      </c>
      <c r="AG10" s="935"/>
    </row>
    <row r="11" spans="2:33" ht="9" customHeight="1">
      <c r="B11" s="910">
        <v>1</v>
      </c>
      <c r="C11" s="1988"/>
      <c r="D11" s="1998"/>
      <c r="E11" s="1999"/>
      <c r="F11" s="926"/>
      <c r="G11" s="1279">
        <v>69507</v>
      </c>
      <c r="H11" s="1280"/>
      <c r="I11" s="1279"/>
      <c r="J11" s="1279">
        <v>60097</v>
      </c>
      <c r="K11" s="1279"/>
      <c r="L11" s="1273"/>
      <c r="M11" s="1279">
        <v>49228</v>
      </c>
      <c r="N11" s="1279"/>
      <c r="O11" s="1273"/>
      <c r="P11" s="1274">
        <v>30389</v>
      </c>
      <c r="Q11" s="928"/>
      <c r="R11" s="925"/>
      <c r="S11" s="924">
        <f>'○参考１(集計)'!N11</f>
        <v>58</v>
      </c>
      <c r="T11" s="927"/>
      <c r="U11" s="925"/>
      <c r="V11" s="924">
        <f>'○参考１(集計)'!R11</f>
        <v>567</v>
      </c>
      <c r="W11" s="925"/>
      <c r="X11" s="926"/>
      <c r="Y11" s="924">
        <f>'○参考１(集計)'!V11</f>
        <v>1769</v>
      </c>
      <c r="Z11" s="927"/>
      <c r="AA11" s="925"/>
      <c r="AB11" s="924">
        <f>'○参考１(集計)'!Z11</f>
        <v>3040</v>
      </c>
      <c r="AC11" s="925"/>
      <c r="AD11" s="926"/>
      <c r="AE11" s="924">
        <f>'○参考１(集計)'!AD11</f>
        <v>3766</v>
      </c>
      <c r="AF11" s="928"/>
      <c r="AG11" s="937"/>
    </row>
    <row r="12" spans="2:33" ht="9" customHeight="1">
      <c r="B12" s="910">
        <v>2</v>
      </c>
      <c r="C12" s="1988"/>
      <c r="D12" s="1991" t="s">
        <v>327</v>
      </c>
      <c r="E12" s="1992"/>
      <c r="F12" s="932" t="s">
        <v>323</v>
      </c>
      <c r="G12" s="1275"/>
      <c r="H12" s="1276" t="s">
        <v>324</v>
      </c>
      <c r="I12" s="1275" t="s">
        <v>323</v>
      </c>
      <c r="J12" s="1275"/>
      <c r="K12" s="1275" t="s">
        <v>324</v>
      </c>
      <c r="L12" s="1277" t="s">
        <v>323</v>
      </c>
      <c r="M12" s="1275"/>
      <c r="N12" s="1275" t="s">
        <v>324</v>
      </c>
      <c r="O12" s="1277" t="s">
        <v>323</v>
      </c>
      <c r="P12" s="1278"/>
      <c r="Q12" s="934" t="s">
        <v>324</v>
      </c>
      <c r="R12" s="930" t="s">
        <v>323</v>
      </c>
      <c r="S12" s="930"/>
      <c r="T12" s="933" t="s">
        <v>324</v>
      </c>
      <c r="U12" s="930" t="s">
        <v>323</v>
      </c>
      <c r="V12" s="930"/>
      <c r="W12" s="930" t="s">
        <v>324</v>
      </c>
      <c r="X12" s="932" t="s">
        <v>323</v>
      </c>
      <c r="Y12" s="930"/>
      <c r="Z12" s="933" t="s">
        <v>324</v>
      </c>
      <c r="AA12" s="930" t="s">
        <v>323</v>
      </c>
      <c r="AB12" s="930"/>
      <c r="AC12" s="930" t="s">
        <v>324</v>
      </c>
      <c r="AD12" s="932" t="s">
        <v>323</v>
      </c>
      <c r="AE12" s="930"/>
      <c r="AF12" s="930" t="s">
        <v>324</v>
      </c>
      <c r="AG12" s="935"/>
    </row>
    <row r="13" spans="2:33" ht="9" customHeight="1">
      <c r="B13" s="910">
        <v>1</v>
      </c>
      <c r="C13" s="1988"/>
      <c r="D13" s="1993"/>
      <c r="E13" s="1994"/>
      <c r="F13" s="926"/>
      <c r="G13" s="1279"/>
      <c r="H13" s="1280"/>
      <c r="I13" s="1279"/>
      <c r="J13" s="1279"/>
      <c r="K13" s="1279"/>
      <c r="L13" s="1273"/>
      <c r="M13" s="1279"/>
      <c r="N13" s="1279"/>
      <c r="O13" s="1273"/>
      <c r="P13" s="1274"/>
      <c r="Q13" s="928"/>
      <c r="R13" s="925"/>
      <c r="S13" s="924">
        <f>'○参考１(集計)'!N12</f>
        <v>0</v>
      </c>
      <c r="T13" s="927"/>
      <c r="U13" s="925"/>
      <c r="V13" s="924">
        <f>'○参考１(集計)'!R12</f>
        <v>0</v>
      </c>
      <c r="W13" s="925"/>
      <c r="X13" s="926"/>
      <c r="Y13" s="924">
        <f>'○参考１(集計)'!V12</f>
        <v>0</v>
      </c>
      <c r="Z13" s="927"/>
      <c r="AA13" s="925"/>
      <c r="AB13" s="924">
        <f>'○参考１(集計)'!Z12</f>
        <v>0</v>
      </c>
      <c r="AC13" s="925"/>
      <c r="AD13" s="926"/>
      <c r="AE13" s="924">
        <f>'○参考１(集計)'!AD12</f>
        <v>0</v>
      </c>
      <c r="AF13" s="928"/>
      <c r="AG13" s="937"/>
    </row>
    <row r="14" spans="2:33" ht="9" customHeight="1">
      <c r="B14" s="910">
        <v>2</v>
      </c>
      <c r="C14" s="1988"/>
      <c r="D14" s="1988" t="s">
        <v>328</v>
      </c>
      <c r="E14" s="1990"/>
      <c r="F14" s="921" t="s">
        <v>323</v>
      </c>
      <c r="G14" s="1270"/>
      <c r="H14" s="1271" t="s">
        <v>324</v>
      </c>
      <c r="I14" s="1270" t="s">
        <v>323</v>
      </c>
      <c r="J14" s="1270"/>
      <c r="K14" s="1270" t="s">
        <v>324</v>
      </c>
      <c r="L14" s="1272" t="s">
        <v>323</v>
      </c>
      <c r="M14" s="1270"/>
      <c r="N14" s="1270" t="s">
        <v>324</v>
      </c>
      <c r="O14" s="1272" t="s">
        <v>323</v>
      </c>
      <c r="P14" s="1281"/>
      <c r="Q14" s="923" t="s">
        <v>324</v>
      </c>
      <c r="R14" s="919" t="s">
        <v>323</v>
      </c>
      <c r="S14" s="1270"/>
      <c r="T14" s="1271" t="s">
        <v>324</v>
      </c>
      <c r="U14" s="1270" t="s">
        <v>323</v>
      </c>
      <c r="V14" s="1270"/>
      <c r="W14" s="1270" t="s">
        <v>324</v>
      </c>
      <c r="X14" s="1272" t="s">
        <v>323</v>
      </c>
      <c r="Y14" s="1270"/>
      <c r="Z14" s="1271" t="s">
        <v>324</v>
      </c>
      <c r="AA14" s="1270" t="s">
        <v>323</v>
      </c>
      <c r="AB14" s="1270"/>
      <c r="AC14" s="1270" t="s">
        <v>324</v>
      </c>
      <c r="AD14" s="1272" t="s">
        <v>323</v>
      </c>
      <c r="AE14" s="1270"/>
      <c r="AF14" s="919" t="s">
        <v>324</v>
      </c>
      <c r="AG14" s="929"/>
    </row>
    <row r="15" spans="2:33" ht="9" customHeight="1">
      <c r="B15" s="910">
        <v>1</v>
      </c>
      <c r="C15" s="1988"/>
      <c r="D15" s="1988"/>
      <c r="E15" s="1990"/>
      <c r="F15" s="921"/>
      <c r="G15" s="1270"/>
      <c r="H15" s="1271"/>
      <c r="I15" s="1270"/>
      <c r="J15" s="1270"/>
      <c r="K15" s="1270"/>
      <c r="L15" s="1272"/>
      <c r="M15" s="1270"/>
      <c r="N15" s="1270"/>
      <c r="O15" s="1273"/>
      <c r="P15" s="1274"/>
      <c r="Q15" s="928"/>
      <c r="R15" s="925"/>
      <c r="S15" s="1296">
        <f>'○参考１(集計)'!N13</f>
        <v>0</v>
      </c>
      <c r="T15" s="1280"/>
      <c r="U15" s="1279"/>
      <c r="V15" s="1296">
        <f>'○参考１(集計)'!R13</f>
        <v>0</v>
      </c>
      <c r="W15" s="1279"/>
      <c r="X15" s="1273"/>
      <c r="Y15" s="1296">
        <f>'○参考１(集計)'!V13</f>
        <v>0</v>
      </c>
      <c r="Z15" s="1280"/>
      <c r="AA15" s="1279"/>
      <c r="AB15" s="1296">
        <f>'○参考１(集計)'!Z13</f>
        <v>0</v>
      </c>
      <c r="AC15" s="1279"/>
      <c r="AD15" s="1273"/>
      <c r="AE15" s="1296">
        <f>'○参考１(集計)'!AD13</f>
        <v>0</v>
      </c>
      <c r="AF15" s="928"/>
      <c r="AG15" s="929"/>
    </row>
    <row r="16" spans="2:33" ht="9" customHeight="1">
      <c r="B16" s="910">
        <v>2</v>
      </c>
      <c r="C16" s="1988"/>
      <c r="D16" s="1995" t="s">
        <v>271</v>
      </c>
      <c r="E16" s="1833" t="s">
        <v>655</v>
      </c>
      <c r="F16" s="932" t="s">
        <v>323</v>
      </c>
      <c r="G16" s="1275"/>
      <c r="H16" s="1276" t="s">
        <v>324</v>
      </c>
      <c r="I16" s="1275" t="s">
        <v>323</v>
      </c>
      <c r="J16" s="1275"/>
      <c r="K16" s="1275" t="s">
        <v>324</v>
      </c>
      <c r="L16" s="1277" t="s">
        <v>323</v>
      </c>
      <c r="M16" s="1275"/>
      <c r="N16" s="1275" t="s">
        <v>324</v>
      </c>
      <c r="O16" s="1277" t="s">
        <v>323</v>
      </c>
      <c r="P16" s="1278"/>
      <c r="Q16" s="934" t="s">
        <v>324</v>
      </c>
      <c r="R16" s="930" t="s">
        <v>323</v>
      </c>
      <c r="S16" s="1275">
        <v>3571</v>
      </c>
      <c r="T16" s="1276" t="s">
        <v>324</v>
      </c>
      <c r="U16" s="1275" t="s">
        <v>323</v>
      </c>
      <c r="V16" s="1275">
        <v>3571</v>
      </c>
      <c r="W16" s="1275" t="s">
        <v>324</v>
      </c>
      <c r="X16" s="1277" t="s">
        <v>323</v>
      </c>
      <c r="Y16" s="1275">
        <v>3571</v>
      </c>
      <c r="Z16" s="1276" t="s">
        <v>324</v>
      </c>
      <c r="AA16" s="1275" t="s">
        <v>323</v>
      </c>
      <c r="AB16" s="1275">
        <v>3571</v>
      </c>
      <c r="AC16" s="1275" t="s">
        <v>324</v>
      </c>
      <c r="AD16" s="1277" t="s">
        <v>323</v>
      </c>
      <c r="AE16" s="1275">
        <v>3571</v>
      </c>
      <c r="AF16" s="930" t="s">
        <v>324</v>
      </c>
      <c r="AG16" s="935"/>
    </row>
    <row r="17" spans="2:33" ht="9" customHeight="1">
      <c r="B17" s="910">
        <v>1</v>
      </c>
      <c r="C17" s="1988"/>
      <c r="D17" s="1996"/>
      <c r="E17" s="1833"/>
      <c r="F17" s="926"/>
      <c r="G17" s="1279">
        <v>3980</v>
      </c>
      <c r="H17" s="1280"/>
      <c r="I17" s="1279"/>
      <c r="J17" s="1279">
        <v>3864</v>
      </c>
      <c r="K17" s="1279"/>
      <c r="L17" s="1273"/>
      <c r="M17" s="1279">
        <v>3571</v>
      </c>
      <c r="N17" s="1279"/>
      <c r="O17" s="1273"/>
      <c r="P17" s="1274">
        <v>3571</v>
      </c>
      <c r="Q17" s="928"/>
      <c r="R17" s="925"/>
      <c r="S17" s="1296">
        <f>'○参考１(集計)'!N14</f>
        <v>0</v>
      </c>
      <c r="T17" s="1280"/>
      <c r="U17" s="1279"/>
      <c r="V17" s="1296">
        <f>'○参考１(集計)'!R14</f>
        <v>0</v>
      </c>
      <c r="W17" s="1279"/>
      <c r="X17" s="1273"/>
      <c r="Y17" s="1296">
        <f>'○参考１(集計)'!V14</f>
        <v>0</v>
      </c>
      <c r="Z17" s="1280"/>
      <c r="AA17" s="1279"/>
      <c r="AB17" s="1296">
        <f>'○参考１(集計)'!Z14</f>
        <v>0</v>
      </c>
      <c r="AC17" s="1279"/>
      <c r="AD17" s="1273"/>
      <c r="AE17" s="1296">
        <f>'○参考１(集計)'!AD14</f>
        <v>0</v>
      </c>
      <c r="AF17" s="928"/>
      <c r="AG17" s="937"/>
    </row>
    <row r="18" spans="2:33" ht="9" customHeight="1">
      <c r="B18" s="910">
        <v>2</v>
      </c>
      <c r="C18" s="1988"/>
      <c r="D18" s="1996"/>
      <c r="E18" s="1833" t="s">
        <v>671</v>
      </c>
      <c r="F18" s="932" t="s">
        <v>323</v>
      </c>
      <c r="G18" s="1275"/>
      <c r="H18" s="1276" t="s">
        <v>324</v>
      </c>
      <c r="I18" s="1275" t="s">
        <v>323</v>
      </c>
      <c r="J18" s="1275"/>
      <c r="K18" s="1275" t="s">
        <v>324</v>
      </c>
      <c r="L18" s="1277" t="s">
        <v>323</v>
      </c>
      <c r="M18" s="1275"/>
      <c r="N18" s="1275" t="s">
        <v>324</v>
      </c>
      <c r="O18" s="1277" t="s">
        <v>323</v>
      </c>
      <c r="P18" s="1278"/>
      <c r="Q18" s="934" t="s">
        <v>324</v>
      </c>
      <c r="R18" s="930" t="s">
        <v>323</v>
      </c>
      <c r="S18" s="1275"/>
      <c r="T18" s="1276" t="s">
        <v>324</v>
      </c>
      <c r="U18" s="1275" t="s">
        <v>323</v>
      </c>
      <c r="V18" s="1275"/>
      <c r="W18" s="1275" t="s">
        <v>324</v>
      </c>
      <c r="X18" s="1277" t="s">
        <v>323</v>
      </c>
      <c r="Y18" s="1275"/>
      <c r="Z18" s="1276" t="s">
        <v>324</v>
      </c>
      <c r="AA18" s="1275" t="s">
        <v>323</v>
      </c>
      <c r="AB18" s="1275"/>
      <c r="AC18" s="1275" t="s">
        <v>324</v>
      </c>
      <c r="AD18" s="1277" t="s">
        <v>323</v>
      </c>
      <c r="AE18" s="1275"/>
      <c r="AF18" s="930" t="s">
        <v>324</v>
      </c>
      <c r="AG18" s="935"/>
    </row>
    <row r="19" spans="2:33" ht="9" customHeight="1">
      <c r="B19" s="910">
        <v>1</v>
      </c>
      <c r="C19" s="1988"/>
      <c r="D19" s="1996"/>
      <c r="E19" s="1833"/>
      <c r="F19" s="926"/>
      <c r="G19" s="1279"/>
      <c r="H19" s="1280"/>
      <c r="I19" s="1279"/>
      <c r="J19" s="1279"/>
      <c r="K19" s="1279"/>
      <c r="L19" s="1273"/>
      <c r="M19" s="1279"/>
      <c r="N19" s="1279"/>
      <c r="O19" s="1273"/>
      <c r="P19" s="1274"/>
      <c r="Q19" s="928"/>
      <c r="R19" s="925"/>
      <c r="S19" s="1296">
        <f>'○参考１(集計)'!N15</f>
        <v>0</v>
      </c>
      <c r="T19" s="1280"/>
      <c r="U19" s="1279"/>
      <c r="V19" s="1296">
        <f>'○参考１(集計)'!R15</f>
        <v>0</v>
      </c>
      <c r="W19" s="1279"/>
      <c r="X19" s="1273"/>
      <c r="Y19" s="1296">
        <f>'○参考１(集計)'!V15</f>
        <v>0</v>
      </c>
      <c r="Z19" s="1280"/>
      <c r="AA19" s="1279"/>
      <c r="AB19" s="1296">
        <f>'○参考１(集計)'!Z15</f>
        <v>0</v>
      </c>
      <c r="AC19" s="1279"/>
      <c r="AD19" s="1273"/>
      <c r="AE19" s="1296">
        <f>'○参考１(集計)'!AD15</f>
        <v>0</v>
      </c>
      <c r="AF19" s="928"/>
      <c r="AG19" s="937"/>
    </row>
    <row r="20" spans="2:33" ht="9" customHeight="1">
      <c r="B20" s="910">
        <v>2</v>
      </c>
      <c r="C20" s="1988"/>
      <c r="D20" s="1996"/>
      <c r="E20" s="1833" t="s">
        <v>670</v>
      </c>
      <c r="F20" s="932" t="s">
        <v>323</v>
      </c>
      <c r="G20" s="1275"/>
      <c r="H20" s="1276" t="s">
        <v>324</v>
      </c>
      <c r="I20" s="1275" t="s">
        <v>323</v>
      </c>
      <c r="J20" s="1275"/>
      <c r="K20" s="1275" t="s">
        <v>324</v>
      </c>
      <c r="L20" s="1277" t="s">
        <v>323</v>
      </c>
      <c r="M20" s="1275"/>
      <c r="N20" s="1275" t="s">
        <v>324</v>
      </c>
      <c r="O20" s="1277" t="s">
        <v>323</v>
      </c>
      <c r="P20" s="1278"/>
      <c r="Q20" s="934" t="s">
        <v>324</v>
      </c>
      <c r="R20" s="930" t="s">
        <v>323</v>
      </c>
      <c r="S20" s="1275"/>
      <c r="T20" s="1276" t="s">
        <v>324</v>
      </c>
      <c r="U20" s="1275" t="s">
        <v>323</v>
      </c>
      <c r="V20" s="1275"/>
      <c r="W20" s="1275" t="s">
        <v>324</v>
      </c>
      <c r="X20" s="1277" t="s">
        <v>323</v>
      </c>
      <c r="Y20" s="1275"/>
      <c r="Z20" s="1276" t="s">
        <v>324</v>
      </c>
      <c r="AA20" s="1275" t="s">
        <v>323</v>
      </c>
      <c r="AB20" s="1275"/>
      <c r="AC20" s="1275" t="s">
        <v>324</v>
      </c>
      <c r="AD20" s="1277" t="s">
        <v>323</v>
      </c>
      <c r="AE20" s="1275"/>
      <c r="AF20" s="930" t="s">
        <v>324</v>
      </c>
      <c r="AG20" s="935"/>
    </row>
    <row r="21" spans="2:33" ht="9" customHeight="1">
      <c r="B21" s="910">
        <v>1</v>
      </c>
      <c r="C21" s="1988"/>
      <c r="D21" s="1997"/>
      <c r="E21" s="1833"/>
      <c r="F21" s="926"/>
      <c r="G21" s="1279"/>
      <c r="H21" s="1280"/>
      <c r="I21" s="1279"/>
      <c r="J21" s="1279"/>
      <c r="K21" s="1279"/>
      <c r="L21" s="1273"/>
      <c r="M21" s="1279"/>
      <c r="N21" s="1279"/>
      <c r="O21" s="1273"/>
      <c r="P21" s="1274"/>
      <c r="Q21" s="928"/>
      <c r="R21" s="925"/>
      <c r="S21" s="1296">
        <f>'○参考１(集計)'!N16</f>
        <v>0</v>
      </c>
      <c r="T21" s="1280"/>
      <c r="U21" s="1279"/>
      <c r="V21" s="1296">
        <f>'○参考１(集計)'!R16</f>
        <v>0</v>
      </c>
      <c r="W21" s="1279"/>
      <c r="X21" s="1273"/>
      <c r="Y21" s="1296">
        <f>'○参考１(集計)'!V16</f>
        <v>0</v>
      </c>
      <c r="Z21" s="1280"/>
      <c r="AA21" s="1279"/>
      <c r="AB21" s="1296">
        <f>'○参考１(集計)'!Z16</f>
        <v>0</v>
      </c>
      <c r="AC21" s="1279"/>
      <c r="AD21" s="1273"/>
      <c r="AE21" s="1296">
        <f>'○参考１(集計)'!AD16</f>
        <v>0</v>
      </c>
      <c r="AF21" s="928"/>
      <c r="AG21" s="937"/>
    </row>
    <row r="22" spans="2:33" ht="9" customHeight="1">
      <c r="B22" s="910">
        <v>2</v>
      </c>
      <c r="C22" s="1988"/>
      <c r="D22" s="1988" t="s">
        <v>329</v>
      </c>
      <c r="E22" s="1990"/>
      <c r="F22" s="921" t="s">
        <v>323</v>
      </c>
      <c r="G22" s="1270"/>
      <c r="H22" s="1271" t="s">
        <v>324</v>
      </c>
      <c r="I22" s="1270" t="s">
        <v>323</v>
      </c>
      <c r="J22" s="1270"/>
      <c r="K22" s="1270" t="s">
        <v>324</v>
      </c>
      <c r="L22" s="1272" t="s">
        <v>323</v>
      </c>
      <c r="M22" s="1270"/>
      <c r="N22" s="1270" t="s">
        <v>324</v>
      </c>
      <c r="O22" s="1272" t="s">
        <v>323</v>
      </c>
      <c r="P22" s="1281"/>
      <c r="Q22" s="923" t="s">
        <v>324</v>
      </c>
      <c r="R22" s="919" t="s">
        <v>323</v>
      </c>
      <c r="S22" s="1270"/>
      <c r="T22" s="1271" t="s">
        <v>324</v>
      </c>
      <c r="U22" s="1270" t="s">
        <v>323</v>
      </c>
      <c r="V22" s="1270"/>
      <c r="W22" s="1270" t="s">
        <v>324</v>
      </c>
      <c r="X22" s="1272" t="s">
        <v>323</v>
      </c>
      <c r="Y22" s="1270"/>
      <c r="Z22" s="1271" t="s">
        <v>324</v>
      </c>
      <c r="AA22" s="1270" t="s">
        <v>323</v>
      </c>
      <c r="AB22" s="1270"/>
      <c r="AC22" s="1270" t="s">
        <v>324</v>
      </c>
      <c r="AD22" s="1272" t="s">
        <v>323</v>
      </c>
      <c r="AE22" s="1270"/>
      <c r="AF22" s="919" t="s">
        <v>324</v>
      </c>
      <c r="AG22" s="929"/>
    </row>
    <row r="23" spans="2:33" ht="9" customHeight="1">
      <c r="B23" s="910">
        <v>1</v>
      </c>
      <c r="C23" s="1988"/>
      <c r="D23" s="1988"/>
      <c r="E23" s="1990"/>
      <c r="F23" s="921"/>
      <c r="G23" s="1270"/>
      <c r="H23" s="1271"/>
      <c r="I23" s="1270"/>
      <c r="J23" s="1270"/>
      <c r="K23" s="1270"/>
      <c r="L23" s="1272"/>
      <c r="M23" s="1270"/>
      <c r="N23" s="1270"/>
      <c r="O23" s="1272"/>
      <c r="P23" s="1281"/>
      <c r="Q23" s="923"/>
      <c r="R23" s="919"/>
      <c r="S23" s="1270"/>
      <c r="T23" s="1271"/>
      <c r="U23" s="1270"/>
      <c r="V23" s="1270"/>
      <c r="W23" s="1270"/>
      <c r="X23" s="1272"/>
      <c r="Y23" s="1270"/>
      <c r="Z23" s="1271"/>
      <c r="AA23" s="1270"/>
      <c r="AB23" s="1270"/>
      <c r="AC23" s="1270"/>
      <c r="AD23" s="1272"/>
      <c r="AE23" s="1270"/>
      <c r="AF23" s="919"/>
      <c r="AG23" s="929"/>
    </row>
    <row r="24" spans="2:33" ht="9" customHeight="1">
      <c r="B24" s="910">
        <v>2</v>
      </c>
      <c r="C24" s="1988"/>
      <c r="D24" s="1991" t="s">
        <v>330</v>
      </c>
      <c r="E24" s="1992"/>
      <c r="F24" s="932" t="s">
        <v>323</v>
      </c>
      <c r="G24" s="1275"/>
      <c r="H24" s="1276" t="s">
        <v>324</v>
      </c>
      <c r="I24" s="1275" t="s">
        <v>323</v>
      </c>
      <c r="J24" s="1275"/>
      <c r="K24" s="1275" t="s">
        <v>324</v>
      </c>
      <c r="L24" s="1277" t="s">
        <v>323</v>
      </c>
      <c r="M24" s="1275"/>
      <c r="N24" s="1275" t="s">
        <v>324</v>
      </c>
      <c r="O24" s="1277" t="s">
        <v>323</v>
      </c>
      <c r="P24" s="1278"/>
      <c r="Q24" s="934" t="s">
        <v>324</v>
      </c>
      <c r="R24" s="930" t="s">
        <v>323</v>
      </c>
      <c r="S24" s="1275">
        <v>52223</v>
      </c>
      <c r="T24" s="1276" t="s">
        <v>324</v>
      </c>
      <c r="U24" s="1275" t="s">
        <v>323</v>
      </c>
      <c r="V24" s="1275">
        <v>52223</v>
      </c>
      <c r="W24" s="1275" t="s">
        <v>324</v>
      </c>
      <c r="X24" s="1277" t="s">
        <v>323</v>
      </c>
      <c r="Y24" s="1275">
        <v>52223</v>
      </c>
      <c r="Z24" s="1276" t="s">
        <v>324</v>
      </c>
      <c r="AA24" s="1275" t="s">
        <v>323</v>
      </c>
      <c r="AB24" s="1275">
        <v>52223</v>
      </c>
      <c r="AC24" s="1275" t="s">
        <v>324</v>
      </c>
      <c r="AD24" s="1277" t="s">
        <v>323</v>
      </c>
      <c r="AE24" s="1275">
        <v>52223</v>
      </c>
      <c r="AF24" s="930" t="s">
        <v>324</v>
      </c>
      <c r="AG24" s="935"/>
    </row>
    <row r="25" spans="2:33" ht="9" customHeight="1">
      <c r="B25" s="910">
        <v>1</v>
      </c>
      <c r="C25" s="1988"/>
      <c r="D25" s="1993"/>
      <c r="E25" s="1994"/>
      <c r="F25" s="926"/>
      <c r="G25" s="1279">
        <v>49683</v>
      </c>
      <c r="H25" s="1280"/>
      <c r="I25" s="1279"/>
      <c r="J25" s="1279">
        <v>52223</v>
      </c>
      <c r="K25" s="1279"/>
      <c r="L25" s="1273"/>
      <c r="M25" s="1279">
        <v>53746</v>
      </c>
      <c r="N25" s="1279"/>
      <c r="O25" s="1273"/>
      <c r="P25" s="1274">
        <v>52223</v>
      </c>
      <c r="Q25" s="928"/>
      <c r="R25" s="925"/>
      <c r="S25" s="1296">
        <f>'○参考１(集計)'!N17</f>
        <v>0</v>
      </c>
      <c r="T25" s="1280"/>
      <c r="U25" s="1279"/>
      <c r="V25" s="1296">
        <f>'○参考１(集計)'!R17</f>
        <v>0</v>
      </c>
      <c r="W25" s="1279"/>
      <c r="X25" s="1273"/>
      <c r="Y25" s="1296">
        <f>'○参考１(集計)'!V17</f>
        <v>0</v>
      </c>
      <c r="Z25" s="1280"/>
      <c r="AA25" s="1279"/>
      <c r="AB25" s="1296">
        <f>'○参考１(集計)'!Z17</f>
        <v>0</v>
      </c>
      <c r="AC25" s="1279"/>
      <c r="AD25" s="1273"/>
      <c r="AE25" s="1296">
        <f>'○参考１(集計)'!AD17</f>
        <v>0</v>
      </c>
      <c r="AF25" s="928"/>
      <c r="AG25" s="937"/>
    </row>
    <row r="26" spans="2:33" ht="9" customHeight="1">
      <c r="B26" s="910">
        <v>2</v>
      </c>
      <c r="C26" s="1988"/>
      <c r="D26" s="1988" t="s">
        <v>685</v>
      </c>
      <c r="E26" s="1990"/>
      <c r="F26" s="921" t="s">
        <v>323</v>
      </c>
      <c r="G26" s="1270"/>
      <c r="H26" s="1271" t="s">
        <v>324</v>
      </c>
      <c r="I26" s="1270" t="s">
        <v>323</v>
      </c>
      <c r="J26" s="1270"/>
      <c r="K26" s="1270" t="s">
        <v>324</v>
      </c>
      <c r="L26" s="1272" t="s">
        <v>323</v>
      </c>
      <c r="M26" s="1270"/>
      <c r="N26" s="1270" t="s">
        <v>324</v>
      </c>
      <c r="O26" s="1272" t="s">
        <v>323</v>
      </c>
      <c r="P26" s="1281"/>
      <c r="Q26" s="923" t="s">
        <v>324</v>
      </c>
      <c r="R26" s="919" t="s">
        <v>323</v>
      </c>
      <c r="S26" s="1270"/>
      <c r="T26" s="1271" t="s">
        <v>324</v>
      </c>
      <c r="U26" s="1270" t="s">
        <v>323</v>
      </c>
      <c r="V26" s="1270"/>
      <c r="W26" s="1270" t="s">
        <v>324</v>
      </c>
      <c r="X26" s="1272" t="s">
        <v>323</v>
      </c>
      <c r="Y26" s="1270"/>
      <c r="Z26" s="1271" t="s">
        <v>324</v>
      </c>
      <c r="AA26" s="1270" t="s">
        <v>323</v>
      </c>
      <c r="AB26" s="1270"/>
      <c r="AC26" s="1270" t="s">
        <v>324</v>
      </c>
      <c r="AD26" s="1272" t="s">
        <v>323</v>
      </c>
      <c r="AE26" s="1270"/>
      <c r="AF26" s="919" t="s">
        <v>324</v>
      </c>
      <c r="AG26" s="929"/>
    </row>
    <row r="27" spans="2:33" ht="9" customHeight="1">
      <c r="B27" s="910">
        <v>1</v>
      </c>
      <c r="C27" s="1988"/>
      <c r="D27" s="1988"/>
      <c r="E27" s="1990"/>
      <c r="F27" s="921"/>
      <c r="G27" s="1270"/>
      <c r="H27" s="1271"/>
      <c r="I27" s="1270"/>
      <c r="J27" s="1270"/>
      <c r="K27" s="1270"/>
      <c r="L27" s="1272"/>
      <c r="M27" s="1270"/>
      <c r="N27" s="1270"/>
      <c r="O27" s="1273"/>
      <c r="P27" s="1274"/>
      <c r="Q27" s="928"/>
      <c r="R27" s="925"/>
      <c r="S27" s="1296">
        <f>'○参考１(集計)'!N18</f>
        <v>0</v>
      </c>
      <c r="T27" s="1280"/>
      <c r="U27" s="1279"/>
      <c r="V27" s="1296">
        <f>'○参考１(集計)'!R18</f>
        <v>0</v>
      </c>
      <c r="W27" s="1279"/>
      <c r="X27" s="1273"/>
      <c r="Y27" s="1296">
        <f>'○参考１(集計)'!V18</f>
        <v>0</v>
      </c>
      <c r="Z27" s="1280"/>
      <c r="AA27" s="1279"/>
      <c r="AB27" s="1296">
        <f>'○参考１(集計)'!Z18</f>
        <v>0</v>
      </c>
      <c r="AC27" s="1279"/>
      <c r="AD27" s="1273"/>
      <c r="AE27" s="1296">
        <f>'○参考１(集計)'!AD18</f>
        <v>0</v>
      </c>
      <c r="AF27" s="928"/>
      <c r="AG27" s="929"/>
    </row>
    <row r="28" spans="2:33" ht="9" customHeight="1">
      <c r="B28" s="910">
        <v>2</v>
      </c>
      <c r="C28" s="1988"/>
      <c r="D28" s="1991" t="s">
        <v>686</v>
      </c>
      <c r="E28" s="1992"/>
      <c r="F28" s="932" t="s">
        <v>323</v>
      </c>
      <c r="G28" s="1275"/>
      <c r="H28" s="1276" t="s">
        <v>324</v>
      </c>
      <c r="I28" s="1275" t="s">
        <v>323</v>
      </c>
      <c r="J28" s="1275"/>
      <c r="K28" s="1275" t="s">
        <v>324</v>
      </c>
      <c r="L28" s="1277" t="s">
        <v>323</v>
      </c>
      <c r="M28" s="1275"/>
      <c r="N28" s="1275" t="s">
        <v>324</v>
      </c>
      <c r="O28" s="1277" t="s">
        <v>323</v>
      </c>
      <c r="P28" s="1278"/>
      <c r="Q28" s="934" t="s">
        <v>324</v>
      </c>
      <c r="R28" s="930" t="s">
        <v>323</v>
      </c>
      <c r="S28" s="1275">
        <v>691</v>
      </c>
      <c r="T28" s="1276" t="s">
        <v>324</v>
      </c>
      <c r="U28" s="1275" t="s">
        <v>323</v>
      </c>
      <c r="V28" s="1275">
        <v>691</v>
      </c>
      <c r="W28" s="1275" t="s">
        <v>324</v>
      </c>
      <c r="X28" s="1277" t="s">
        <v>323</v>
      </c>
      <c r="Y28" s="1275">
        <v>691</v>
      </c>
      <c r="Z28" s="1276" t="s">
        <v>324</v>
      </c>
      <c r="AA28" s="1275" t="s">
        <v>323</v>
      </c>
      <c r="AB28" s="1275">
        <v>691</v>
      </c>
      <c r="AC28" s="1275" t="s">
        <v>324</v>
      </c>
      <c r="AD28" s="1277" t="s">
        <v>323</v>
      </c>
      <c r="AE28" s="1275">
        <v>691</v>
      </c>
      <c r="AF28" s="930" t="s">
        <v>324</v>
      </c>
      <c r="AG28" s="935"/>
    </row>
    <row r="29" spans="2:33" ht="9" customHeight="1">
      <c r="B29" s="910">
        <v>1</v>
      </c>
      <c r="C29" s="1988"/>
      <c r="D29" s="1993"/>
      <c r="E29" s="1994"/>
      <c r="F29" s="926"/>
      <c r="G29" s="1279">
        <v>695</v>
      </c>
      <c r="H29" s="1280"/>
      <c r="I29" s="1279"/>
      <c r="J29" s="1279">
        <v>691</v>
      </c>
      <c r="K29" s="1279"/>
      <c r="L29" s="1273"/>
      <c r="M29" s="1279">
        <v>691</v>
      </c>
      <c r="N29" s="1279"/>
      <c r="O29" s="1273"/>
      <c r="P29" s="1274">
        <v>691</v>
      </c>
      <c r="Q29" s="928"/>
      <c r="R29" s="925"/>
      <c r="S29" s="1296">
        <f>'○参考１(集計)'!N19</f>
        <v>0</v>
      </c>
      <c r="T29" s="1280"/>
      <c r="U29" s="1279"/>
      <c r="V29" s="1296">
        <f>'○参考１(集計)'!R19</f>
        <v>0</v>
      </c>
      <c r="W29" s="1279"/>
      <c r="X29" s="1273"/>
      <c r="Y29" s="1296">
        <f>'○参考１(集計)'!V19</f>
        <v>0</v>
      </c>
      <c r="Z29" s="1280"/>
      <c r="AA29" s="1279"/>
      <c r="AB29" s="1296">
        <f>'○参考１(集計)'!Z19</f>
        <v>0</v>
      </c>
      <c r="AC29" s="1279"/>
      <c r="AD29" s="1273"/>
      <c r="AE29" s="1296">
        <f>'○参考１(集計)'!AD19</f>
        <v>0</v>
      </c>
      <c r="AF29" s="928"/>
      <c r="AG29" s="937"/>
    </row>
    <row r="30" spans="2:33" ht="9" customHeight="1">
      <c r="B30" s="910">
        <v>2</v>
      </c>
      <c r="C30" s="1988"/>
      <c r="D30" s="1988" t="s">
        <v>687</v>
      </c>
      <c r="E30" s="1990"/>
      <c r="F30" s="921" t="s">
        <v>323</v>
      </c>
      <c r="G30" s="1270"/>
      <c r="H30" s="1271" t="s">
        <v>324</v>
      </c>
      <c r="I30" s="1270" t="s">
        <v>323</v>
      </c>
      <c r="J30" s="1270"/>
      <c r="K30" s="1270" t="s">
        <v>324</v>
      </c>
      <c r="L30" s="1272" t="s">
        <v>323</v>
      </c>
      <c r="M30" s="1270"/>
      <c r="N30" s="1270" t="s">
        <v>324</v>
      </c>
      <c r="O30" s="1272" t="s">
        <v>323</v>
      </c>
      <c r="P30" s="1281"/>
      <c r="Q30" s="923" t="s">
        <v>324</v>
      </c>
      <c r="R30" s="919" t="s">
        <v>323</v>
      </c>
      <c r="S30" s="1270">
        <v>165</v>
      </c>
      <c r="T30" s="1271" t="s">
        <v>324</v>
      </c>
      <c r="U30" s="1270" t="s">
        <v>323</v>
      </c>
      <c r="V30" s="1270">
        <v>165</v>
      </c>
      <c r="W30" s="1270" t="s">
        <v>324</v>
      </c>
      <c r="X30" s="1272" t="s">
        <v>323</v>
      </c>
      <c r="Y30" s="1270">
        <v>165</v>
      </c>
      <c r="Z30" s="1271" t="s">
        <v>324</v>
      </c>
      <c r="AA30" s="1270" t="s">
        <v>323</v>
      </c>
      <c r="AB30" s="1270">
        <v>165</v>
      </c>
      <c r="AC30" s="1270" t="s">
        <v>324</v>
      </c>
      <c r="AD30" s="1272" t="s">
        <v>323</v>
      </c>
      <c r="AE30" s="1270">
        <v>165</v>
      </c>
      <c r="AF30" s="919" t="s">
        <v>324</v>
      </c>
      <c r="AG30" s="929"/>
    </row>
    <row r="31" spans="2:33" ht="9" customHeight="1">
      <c r="B31" s="910">
        <v>1</v>
      </c>
      <c r="C31" s="1988"/>
      <c r="D31" s="1988"/>
      <c r="E31" s="1990"/>
      <c r="F31" s="921"/>
      <c r="G31" s="1270">
        <v>412</v>
      </c>
      <c r="H31" s="1271"/>
      <c r="I31" s="1270"/>
      <c r="J31" s="1270">
        <v>412</v>
      </c>
      <c r="K31" s="1270"/>
      <c r="L31" s="1272"/>
      <c r="M31" s="1270">
        <v>165</v>
      </c>
      <c r="N31" s="1270"/>
      <c r="O31" s="1272"/>
      <c r="P31" s="1281">
        <v>165</v>
      </c>
      <c r="Q31" s="923"/>
      <c r="R31" s="919"/>
      <c r="S31" s="1270"/>
      <c r="T31" s="1271"/>
      <c r="U31" s="1270"/>
      <c r="V31" s="1270"/>
      <c r="W31" s="1270"/>
      <c r="X31" s="1272"/>
      <c r="Y31" s="1270"/>
      <c r="Z31" s="1271"/>
      <c r="AA31" s="1270"/>
      <c r="AB31" s="1270"/>
      <c r="AC31" s="1270"/>
      <c r="AD31" s="1272"/>
      <c r="AE31" s="1270"/>
      <c r="AF31" s="919"/>
      <c r="AG31" s="929"/>
    </row>
    <row r="32" spans="2:33" ht="9" customHeight="1">
      <c r="B32" s="910">
        <v>2</v>
      </c>
      <c r="C32" s="1988"/>
      <c r="D32" s="1991" t="s">
        <v>331</v>
      </c>
      <c r="E32" s="1992"/>
      <c r="F32" s="932" t="s">
        <v>323</v>
      </c>
      <c r="G32" s="1275"/>
      <c r="H32" s="1276" t="s">
        <v>324</v>
      </c>
      <c r="I32" s="1275" t="s">
        <v>323</v>
      </c>
      <c r="J32" s="1275"/>
      <c r="K32" s="1275" t="s">
        <v>324</v>
      </c>
      <c r="L32" s="1277" t="s">
        <v>323</v>
      </c>
      <c r="M32" s="1275"/>
      <c r="N32" s="1275" t="s">
        <v>324</v>
      </c>
      <c r="O32" s="1277" t="s">
        <v>323</v>
      </c>
      <c r="P32" s="1278"/>
      <c r="Q32" s="934" t="s">
        <v>324</v>
      </c>
      <c r="R32" s="930" t="s">
        <v>323</v>
      </c>
      <c r="S32" s="1275">
        <v>13309</v>
      </c>
      <c r="T32" s="1276" t="s">
        <v>324</v>
      </c>
      <c r="U32" s="1275" t="s">
        <v>323</v>
      </c>
      <c r="V32" s="1275">
        <v>13309</v>
      </c>
      <c r="W32" s="1275" t="s">
        <v>324</v>
      </c>
      <c r="X32" s="1277" t="s">
        <v>323</v>
      </c>
      <c r="Y32" s="1275">
        <v>13309</v>
      </c>
      <c r="Z32" s="1276" t="s">
        <v>324</v>
      </c>
      <c r="AA32" s="1275" t="s">
        <v>323</v>
      </c>
      <c r="AB32" s="1275">
        <v>13309</v>
      </c>
      <c r="AC32" s="1275" t="s">
        <v>324</v>
      </c>
      <c r="AD32" s="1277" t="s">
        <v>323</v>
      </c>
      <c r="AE32" s="1275">
        <v>13309</v>
      </c>
      <c r="AF32" s="930" t="s">
        <v>324</v>
      </c>
      <c r="AG32" s="935"/>
    </row>
    <row r="33" spans="1:33" ht="9" customHeight="1">
      <c r="B33" s="910">
        <v>1</v>
      </c>
      <c r="C33" s="1988"/>
      <c r="D33" s="1993"/>
      <c r="E33" s="1994"/>
      <c r="F33" s="926"/>
      <c r="G33" s="1279">
        <v>13442</v>
      </c>
      <c r="H33" s="1280"/>
      <c r="I33" s="1279"/>
      <c r="J33" s="1279">
        <v>13312</v>
      </c>
      <c r="K33" s="1279"/>
      <c r="L33" s="1273"/>
      <c r="M33" s="1279">
        <v>13309</v>
      </c>
      <c r="N33" s="1279"/>
      <c r="O33" s="1273"/>
      <c r="P33" s="1274">
        <v>13309</v>
      </c>
      <c r="Q33" s="928"/>
      <c r="R33" s="925"/>
      <c r="S33" s="1297">
        <f>'○参考１(集計)'!N20</f>
        <v>0</v>
      </c>
      <c r="T33" s="1280"/>
      <c r="U33" s="1279"/>
      <c r="V33" s="1297">
        <f>'○参考１(集計)'!R20</f>
        <v>0</v>
      </c>
      <c r="W33" s="1279"/>
      <c r="X33" s="1273"/>
      <c r="Y33" s="1297">
        <f>'○参考１(集計)'!V20</f>
        <v>0</v>
      </c>
      <c r="Z33" s="1280"/>
      <c r="AA33" s="1279"/>
      <c r="AB33" s="1297">
        <f>'○参考１(集計)'!Z20</f>
        <v>0</v>
      </c>
      <c r="AC33" s="1279"/>
      <c r="AD33" s="1273"/>
      <c r="AE33" s="1297">
        <f>'○参考１(集計)'!AD20</f>
        <v>0</v>
      </c>
      <c r="AF33" s="925"/>
      <c r="AG33" s="937"/>
    </row>
    <row r="34" spans="1:33" ht="9" customHeight="1">
      <c r="B34" s="910">
        <v>2</v>
      </c>
      <c r="C34" s="1988"/>
      <c r="D34" s="1991" t="s">
        <v>700</v>
      </c>
      <c r="E34" s="1992"/>
      <c r="F34" s="932" t="s">
        <v>323</v>
      </c>
      <c r="G34" s="1275"/>
      <c r="H34" s="1276" t="s">
        <v>324</v>
      </c>
      <c r="I34" s="1275" t="s">
        <v>323</v>
      </c>
      <c r="J34" s="1275"/>
      <c r="K34" s="1275" t="s">
        <v>324</v>
      </c>
      <c r="L34" s="1277" t="s">
        <v>323</v>
      </c>
      <c r="M34" s="1275"/>
      <c r="N34" s="1275" t="s">
        <v>324</v>
      </c>
      <c r="O34" s="1277" t="s">
        <v>323</v>
      </c>
      <c r="P34" s="1278"/>
      <c r="Q34" s="934" t="s">
        <v>324</v>
      </c>
      <c r="R34" s="930" t="s">
        <v>323</v>
      </c>
      <c r="S34" s="1275">
        <v>8</v>
      </c>
      <c r="T34" s="1276" t="s">
        <v>324</v>
      </c>
      <c r="U34" s="1275" t="s">
        <v>323</v>
      </c>
      <c r="V34" s="1275">
        <v>8</v>
      </c>
      <c r="W34" s="1275" t="s">
        <v>324</v>
      </c>
      <c r="X34" s="1277" t="s">
        <v>323</v>
      </c>
      <c r="Y34" s="1275">
        <v>8</v>
      </c>
      <c r="Z34" s="1276" t="s">
        <v>324</v>
      </c>
      <c r="AA34" s="1275" t="s">
        <v>323</v>
      </c>
      <c r="AB34" s="1275">
        <v>8</v>
      </c>
      <c r="AC34" s="1275" t="s">
        <v>324</v>
      </c>
      <c r="AD34" s="1277" t="s">
        <v>323</v>
      </c>
      <c r="AE34" s="1275">
        <v>8</v>
      </c>
      <c r="AF34" s="930" t="s">
        <v>324</v>
      </c>
      <c r="AG34" s="935"/>
    </row>
    <row r="35" spans="1:33" ht="9" customHeight="1">
      <c r="B35" s="910">
        <v>1</v>
      </c>
      <c r="C35" s="1988"/>
      <c r="D35" s="1993"/>
      <c r="E35" s="1994"/>
      <c r="F35" s="926"/>
      <c r="G35" s="1279">
        <v>8</v>
      </c>
      <c r="H35" s="1280"/>
      <c r="I35" s="1279"/>
      <c r="J35" s="1279">
        <v>8</v>
      </c>
      <c r="K35" s="1279"/>
      <c r="L35" s="1273"/>
      <c r="M35" s="1279">
        <v>8</v>
      </c>
      <c r="N35" s="1279"/>
      <c r="O35" s="1273"/>
      <c r="P35" s="1274">
        <v>8</v>
      </c>
      <c r="Q35" s="928"/>
      <c r="R35" s="925"/>
      <c r="S35" s="1297">
        <f>'○参考１(集計)'!N21</f>
        <v>0</v>
      </c>
      <c r="T35" s="1280"/>
      <c r="U35" s="1279"/>
      <c r="V35" s="1297">
        <f>'○参考１(集計)'!R21</f>
        <v>0</v>
      </c>
      <c r="W35" s="1279"/>
      <c r="X35" s="1273"/>
      <c r="Y35" s="1297">
        <f>'○参考１(集計)'!V21</f>
        <v>0</v>
      </c>
      <c r="Z35" s="1280"/>
      <c r="AA35" s="1279"/>
      <c r="AB35" s="1297">
        <f>'○参考１(集計)'!Z21</f>
        <v>0</v>
      </c>
      <c r="AC35" s="1279"/>
      <c r="AD35" s="1273"/>
      <c r="AE35" s="1297">
        <f>'○参考１(集計)'!AD21</f>
        <v>0</v>
      </c>
      <c r="AF35" s="925"/>
      <c r="AG35" s="937"/>
    </row>
    <row r="36" spans="1:33" ht="9" customHeight="1">
      <c r="B36" s="910">
        <v>2</v>
      </c>
      <c r="C36" s="1988"/>
      <c r="D36" s="1991" t="s">
        <v>678</v>
      </c>
      <c r="E36" s="1992"/>
      <c r="F36" s="932" t="s">
        <v>323</v>
      </c>
      <c r="G36" s="1275"/>
      <c r="H36" s="1276" t="s">
        <v>324</v>
      </c>
      <c r="I36" s="1275" t="s">
        <v>323</v>
      </c>
      <c r="J36" s="1275"/>
      <c r="K36" s="1275" t="s">
        <v>324</v>
      </c>
      <c r="L36" s="1277" t="s">
        <v>323</v>
      </c>
      <c r="M36" s="1275"/>
      <c r="N36" s="1275" t="s">
        <v>324</v>
      </c>
      <c r="O36" s="1277" t="s">
        <v>323</v>
      </c>
      <c r="P36" s="1278"/>
      <c r="Q36" s="934" t="s">
        <v>324</v>
      </c>
      <c r="R36" s="930" t="s">
        <v>323</v>
      </c>
      <c r="S36" s="930">
        <v>3</v>
      </c>
      <c r="T36" s="933" t="s">
        <v>324</v>
      </c>
      <c r="U36" s="930" t="s">
        <v>323</v>
      </c>
      <c r="V36" s="930">
        <v>3</v>
      </c>
      <c r="W36" s="930" t="s">
        <v>324</v>
      </c>
      <c r="X36" s="932" t="s">
        <v>323</v>
      </c>
      <c r="Y36" s="930">
        <v>3</v>
      </c>
      <c r="Z36" s="933" t="s">
        <v>324</v>
      </c>
      <c r="AA36" s="930" t="s">
        <v>323</v>
      </c>
      <c r="AB36" s="930">
        <v>3</v>
      </c>
      <c r="AC36" s="930" t="s">
        <v>324</v>
      </c>
      <c r="AD36" s="932" t="s">
        <v>323</v>
      </c>
      <c r="AE36" s="930">
        <v>3</v>
      </c>
      <c r="AF36" s="930" t="s">
        <v>324</v>
      </c>
      <c r="AG36" s="935"/>
    </row>
    <row r="37" spans="1:33" ht="9" customHeight="1">
      <c r="B37" s="910">
        <v>1</v>
      </c>
      <c r="C37" s="1988"/>
      <c r="D37" s="1993"/>
      <c r="E37" s="1994"/>
      <c r="F37" s="926"/>
      <c r="G37" s="1279"/>
      <c r="H37" s="1280"/>
      <c r="I37" s="1279"/>
      <c r="J37" s="1279">
        <v>3</v>
      </c>
      <c r="K37" s="1279"/>
      <c r="L37" s="1273"/>
      <c r="M37" s="1279">
        <v>3</v>
      </c>
      <c r="N37" s="1279"/>
      <c r="O37" s="1273"/>
      <c r="P37" s="1274">
        <v>3</v>
      </c>
      <c r="Q37" s="928"/>
      <c r="R37" s="925"/>
      <c r="S37" s="1141">
        <f>'○参考１(集計)'!N22</f>
        <v>0</v>
      </c>
      <c r="T37" s="927"/>
      <c r="U37" s="925"/>
      <c r="V37" s="1141">
        <f>'○参考１(集計)'!R22</f>
        <v>0</v>
      </c>
      <c r="W37" s="925"/>
      <c r="X37" s="926"/>
      <c r="Y37" s="1141">
        <f>'○参考１(集計)'!V22</f>
        <v>0</v>
      </c>
      <c r="Z37" s="927"/>
      <c r="AA37" s="925"/>
      <c r="AB37" s="1141">
        <f>'○参考１(集計)'!Z22</f>
        <v>0</v>
      </c>
      <c r="AC37" s="925"/>
      <c r="AD37" s="926"/>
      <c r="AE37" s="1141">
        <f>'○参考１(集計)'!AD22</f>
        <v>0</v>
      </c>
      <c r="AF37" s="925"/>
      <c r="AG37" s="937"/>
    </row>
    <row r="38" spans="1:33" ht="9" customHeight="1">
      <c r="A38" s="910">
        <v>2</v>
      </c>
      <c r="C38" s="1988"/>
      <c r="D38" s="1991" t="s">
        <v>279</v>
      </c>
      <c r="E38" s="1992"/>
      <c r="F38" s="940" t="s">
        <v>323</v>
      </c>
      <c r="G38" s="1282">
        <f>SUMIF($B$4:$B$37,"２",G4:G37)</f>
        <v>0</v>
      </c>
      <c r="H38" s="1283" t="s">
        <v>324</v>
      </c>
      <c r="I38" s="1284" t="s">
        <v>323</v>
      </c>
      <c r="J38" s="1282">
        <f>SUMIF($B$4:$B$37,"２",J4:J37)</f>
        <v>0</v>
      </c>
      <c r="K38" s="1284" t="s">
        <v>324</v>
      </c>
      <c r="L38" s="1285" t="s">
        <v>323</v>
      </c>
      <c r="M38" s="1282">
        <f>SUMIF($B$4:$B$37,"２",M4:M37)</f>
        <v>0</v>
      </c>
      <c r="N38" s="1284" t="s">
        <v>324</v>
      </c>
      <c r="O38" s="1285" t="s">
        <v>323</v>
      </c>
      <c r="P38" s="1282">
        <f>SUMIF($B$4:$B$37,"２",P4:P37)</f>
        <v>0</v>
      </c>
      <c r="Q38" s="942" t="s">
        <v>324</v>
      </c>
      <c r="R38" s="939" t="s">
        <v>323</v>
      </c>
      <c r="S38" s="938">
        <f>SUMIF($B$4:$B$37,"２",S4:S37)</f>
        <v>115199</v>
      </c>
      <c r="T38" s="941" t="s">
        <v>324</v>
      </c>
      <c r="U38" s="939" t="s">
        <v>323</v>
      </c>
      <c r="V38" s="938">
        <f>SUMIF($B$4:$B$37,"２",V4:V37)</f>
        <v>114133</v>
      </c>
      <c r="W38" s="939" t="s">
        <v>324</v>
      </c>
      <c r="X38" s="940" t="s">
        <v>323</v>
      </c>
      <c r="Y38" s="938">
        <f>SUMIF($B$4:$B$37,"２",Y4:Y37)</f>
        <v>115644</v>
      </c>
      <c r="Z38" s="941" t="s">
        <v>324</v>
      </c>
      <c r="AA38" s="939" t="s">
        <v>323</v>
      </c>
      <c r="AB38" s="938">
        <f>SUMIF($B$4:$B$37,"２",AB4:AB37)</f>
        <v>106248</v>
      </c>
      <c r="AC38" s="939" t="s">
        <v>324</v>
      </c>
      <c r="AD38" s="940" t="s">
        <v>323</v>
      </c>
      <c r="AE38" s="938">
        <f>SUMIF($B$4:$B$37,"２",AE4:AE37)</f>
        <v>101679</v>
      </c>
      <c r="AF38" s="939" t="s">
        <v>324</v>
      </c>
      <c r="AG38" s="935"/>
    </row>
    <row r="39" spans="1:33" ht="9" customHeight="1">
      <c r="A39" s="910">
        <v>1</v>
      </c>
      <c r="C39" s="1985"/>
      <c r="D39" s="1985"/>
      <c r="E39" s="1987"/>
      <c r="F39" s="945"/>
      <c r="G39" s="1286">
        <f>SUMIF($B$4:$B$37,"１",G4:G37)</f>
        <v>161197</v>
      </c>
      <c r="H39" s="1287"/>
      <c r="I39" s="1288"/>
      <c r="J39" s="1286">
        <f>SUMIF($B$4:$B$37,"１",J4:J37)</f>
        <v>151402</v>
      </c>
      <c r="K39" s="1288"/>
      <c r="L39" s="1289"/>
      <c r="M39" s="1286">
        <f>SUMIF($B$4:$B$37,"１",M4:M37)</f>
        <v>141118</v>
      </c>
      <c r="N39" s="1288"/>
      <c r="O39" s="1289"/>
      <c r="P39" s="1286">
        <f>SUMIF($B$4:$B$37,"１",P4:P37)</f>
        <v>119814</v>
      </c>
      <c r="Q39" s="947"/>
      <c r="R39" s="944"/>
      <c r="S39" s="943">
        <f>SUMIF($B$4:$B$37,"１",S4:S37)</f>
        <v>316</v>
      </c>
      <c r="T39" s="946"/>
      <c r="U39" s="944"/>
      <c r="V39" s="943">
        <f>SUMIF($B$4:$B$37,"１",V4:V37)</f>
        <v>1162</v>
      </c>
      <c r="W39" s="944"/>
      <c r="X39" s="945"/>
      <c r="Y39" s="943">
        <f>SUMIF($B$4:$B$37,"１",Y4:Y37)</f>
        <v>5985</v>
      </c>
      <c r="Z39" s="946"/>
      <c r="AA39" s="944"/>
      <c r="AB39" s="943">
        <f>SUMIF($B$4:$B$37,"１",AB4:AB37)</f>
        <v>7430</v>
      </c>
      <c r="AC39" s="944"/>
      <c r="AD39" s="945"/>
      <c r="AE39" s="943">
        <f>SUMIF($B$4:$B$37,"１",AE4:AE37)</f>
        <v>11710</v>
      </c>
      <c r="AF39" s="944"/>
      <c r="AG39" s="948"/>
    </row>
    <row r="40" spans="1:33" ht="9" customHeight="1">
      <c r="B40" s="910">
        <v>2</v>
      </c>
      <c r="C40" s="949"/>
      <c r="D40" s="1982" t="s">
        <v>332</v>
      </c>
      <c r="E40" s="1984"/>
      <c r="F40" s="932" t="s">
        <v>323</v>
      </c>
      <c r="G40" s="1266"/>
      <c r="H40" s="1276" t="s">
        <v>324</v>
      </c>
      <c r="I40" s="1275" t="s">
        <v>323</v>
      </c>
      <c r="J40" s="1266"/>
      <c r="K40" s="1266" t="s">
        <v>324</v>
      </c>
      <c r="L40" s="1268" t="s">
        <v>323</v>
      </c>
      <c r="M40" s="1266"/>
      <c r="N40" s="1266" t="s">
        <v>324</v>
      </c>
      <c r="O40" s="1268" t="s">
        <v>323</v>
      </c>
      <c r="P40" s="1266"/>
      <c r="Q40" s="917" t="s">
        <v>324</v>
      </c>
      <c r="R40" s="914" t="s">
        <v>323</v>
      </c>
      <c r="S40" s="914"/>
      <c r="T40" s="916" t="s">
        <v>324</v>
      </c>
      <c r="U40" s="914" t="s">
        <v>323</v>
      </c>
      <c r="V40" s="914"/>
      <c r="W40" s="914" t="s">
        <v>324</v>
      </c>
      <c r="X40" s="915" t="s">
        <v>323</v>
      </c>
      <c r="Y40" s="914"/>
      <c r="Z40" s="916" t="s">
        <v>324</v>
      </c>
      <c r="AA40" s="914" t="s">
        <v>323</v>
      </c>
      <c r="AB40" s="914"/>
      <c r="AC40" s="914" t="s">
        <v>324</v>
      </c>
      <c r="AD40" s="915" t="s">
        <v>323</v>
      </c>
      <c r="AE40" s="914"/>
      <c r="AF40" s="914" t="s">
        <v>324</v>
      </c>
      <c r="AG40" s="929"/>
    </row>
    <row r="41" spans="1:33" ht="9" customHeight="1">
      <c r="B41" s="910">
        <v>1</v>
      </c>
      <c r="C41" s="950"/>
      <c r="D41" s="1993"/>
      <c r="E41" s="1994"/>
      <c r="F41" s="926"/>
      <c r="G41" s="1279"/>
      <c r="H41" s="1280"/>
      <c r="I41" s="1279"/>
      <c r="J41" s="1279"/>
      <c r="K41" s="1280"/>
      <c r="L41" s="1273"/>
      <c r="M41" s="1279"/>
      <c r="N41" s="1279"/>
      <c r="O41" s="1290"/>
      <c r="P41" s="1274"/>
      <c r="Q41" s="1098"/>
      <c r="R41" s="957"/>
      <c r="S41" s="924">
        <f>'○参考１(集計)'!N24</f>
        <v>0</v>
      </c>
      <c r="T41" s="959"/>
      <c r="U41" s="924"/>
      <c r="V41" s="924">
        <f>'○参考１(集計)'!R24</f>
        <v>0</v>
      </c>
      <c r="W41" s="924"/>
      <c r="X41" s="951"/>
      <c r="Y41" s="924">
        <f>'○参考１(集計)'!V24</f>
        <v>0</v>
      </c>
      <c r="Z41" s="952"/>
      <c r="AA41" s="924"/>
      <c r="AB41" s="953">
        <f>'○参考１(集計)'!Z24</f>
        <v>0</v>
      </c>
      <c r="AC41" s="924"/>
      <c r="AD41" s="951"/>
      <c r="AE41" s="953">
        <f>'○参考１(集計)'!AD24</f>
        <v>0</v>
      </c>
      <c r="AF41" s="924"/>
      <c r="AG41" s="937"/>
    </row>
    <row r="42" spans="1:33" ht="9" customHeight="1">
      <c r="B42" s="910">
        <v>2</v>
      </c>
      <c r="C42" s="1988" t="s">
        <v>333</v>
      </c>
      <c r="D42" s="1988" t="s">
        <v>278</v>
      </c>
      <c r="E42" s="1990"/>
      <c r="F42" s="921" t="s">
        <v>323</v>
      </c>
      <c r="G42" s="1270"/>
      <c r="H42" s="1271" t="s">
        <v>324</v>
      </c>
      <c r="I42" s="1270" t="s">
        <v>323</v>
      </c>
      <c r="J42" s="1270"/>
      <c r="K42" s="1270" t="s">
        <v>324</v>
      </c>
      <c r="L42" s="1272" t="s">
        <v>323</v>
      </c>
      <c r="M42" s="1270"/>
      <c r="N42" s="1270" t="s">
        <v>324</v>
      </c>
      <c r="O42" s="1272" t="s">
        <v>323</v>
      </c>
      <c r="P42" s="1281"/>
      <c r="Q42" s="923" t="s">
        <v>324</v>
      </c>
      <c r="R42" s="919" t="s">
        <v>323</v>
      </c>
      <c r="S42" s="919"/>
      <c r="T42" s="922" t="s">
        <v>324</v>
      </c>
      <c r="U42" s="919" t="s">
        <v>323</v>
      </c>
      <c r="V42" s="919"/>
      <c r="W42" s="919" t="s">
        <v>324</v>
      </c>
      <c r="X42" s="921" t="s">
        <v>323</v>
      </c>
      <c r="Y42" s="919"/>
      <c r="Z42" s="922" t="s">
        <v>324</v>
      </c>
      <c r="AA42" s="919" t="s">
        <v>323</v>
      </c>
      <c r="AB42" s="919"/>
      <c r="AC42" s="919" t="s">
        <v>324</v>
      </c>
      <c r="AD42" s="921" t="s">
        <v>323</v>
      </c>
      <c r="AE42" s="919"/>
      <c r="AF42" s="919" t="s">
        <v>324</v>
      </c>
      <c r="AG42" s="929"/>
    </row>
    <row r="43" spans="1:33" ht="9" customHeight="1">
      <c r="B43" s="910">
        <v>1</v>
      </c>
      <c r="C43" s="1988"/>
      <c r="D43" s="1988"/>
      <c r="E43" s="1990"/>
      <c r="F43" s="921"/>
      <c r="G43" s="1270"/>
      <c r="H43" s="1271"/>
      <c r="I43" s="1270"/>
      <c r="J43" s="1270"/>
      <c r="K43" s="1270"/>
      <c r="L43" s="1272"/>
      <c r="M43" s="1270"/>
      <c r="N43" s="1270"/>
      <c r="O43" s="1273"/>
      <c r="P43" s="1274"/>
      <c r="Q43" s="928"/>
      <c r="R43" s="925"/>
      <c r="S43" s="924">
        <f>'○参考１(集計)'!N29</f>
        <v>0</v>
      </c>
      <c r="T43" s="927"/>
      <c r="U43" s="925"/>
      <c r="V43" s="924">
        <f>'○参考１(集計)'!R29</f>
        <v>0</v>
      </c>
      <c r="W43" s="925"/>
      <c r="X43" s="926"/>
      <c r="Y43" s="924">
        <f>'○参考１(集計)'!V29</f>
        <v>0</v>
      </c>
      <c r="Z43" s="927"/>
      <c r="AA43" s="925"/>
      <c r="AB43" s="924">
        <f>'○参考１(集計)'!Z29</f>
        <v>0</v>
      </c>
      <c r="AC43" s="925"/>
      <c r="AD43" s="926"/>
      <c r="AE43" s="924">
        <f>'○参考１(集計)'!AD29</f>
        <v>0</v>
      </c>
      <c r="AF43" s="928"/>
      <c r="AG43" s="929"/>
    </row>
    <row r="44" spans="1:33" ht="9" customHeight="1">
      <c r="B44" s="910">
        <v>2</v>
      </c>
      <c r="C44" s="1988"/>
      <c r="D44" s="1991" t="s">
        <v>280</v>
      </c>
      <c r="E44" s="1992"/>
      <c r="F44" s="932" t="s">
        <v>323</v>
      </c>
      <c r="G44" s="1275"/>
      <c r="H44" s="1276" t="s">
        <v>324</v>
      </c>
      <c r="I44" s="1275" t="s">
        <v>323</v>
      </c>
      <c r="J44" s="1275"/>
      <c r="K44" s="1275" t="s">
        <v>324</v>
      </c>
      <c r="L44" s="1277" t="s">
        <v>323</v>
      </c>
      <c r="M44" s="1275"/>
      <c r="N44" s="1275" t="s">
        <v>324</v>
      </c>
      <c r="O44" s="1277" t="s">
        <v>323</v>
      </c>
      <c r="P44" s="1278"/>
      <c r="Q44" s="934" t="s">
        <v>324</v>
      </c>
      <c r="R44" s="930" t="s">
        <v>323</v>
      </c>
      <c r="S44" s="930"/>
      <c r="T44" s="933" t="s">
        <v>324</v>
      </c>
      <c r="U44" s="930" t="s">
        <v>323</v>
      </c>
      <c r="V44" s="930"/>
      <c r="W44" s="930" t="s">
        <v>324</v>
      </c>
      <c r="X44" s="932" t="s">
        <v>323</v>
      </c>
      <c r="Y44" s="930"/>
      <c r="Z44" s="933" t="s">
        <v>324</v>
      </c>
      <c r="AA44" s="930" t="s">
        <v>323</v>
      </c>
      <c r="AB44" s="930"/>
      <c r="AC44" s="930" t="s">
        <v>324</v>
      </c>
      <c r="AD44" s="932" t="s">
        <v>323</v>
      </c>
      <c r="AE44" s="930"/>
      <c r="AF44" s="930" t="s">
        <v>324</v>
      </c>
      <c r="AG44" s="935"/>
    </row>
    <row r="45" spans="1:33" ht="9" customHeight="1">
      <c r="B45" s="910">
        <v>1</v>
      </c>
      <c r="C45" s="1988"/>
      <c r="D45" s="1993"/>
      <c r="E45" s="1994"/>
      <c r="F45" s="926"/>
      <c r="G45" s="1279"/>
      <c r="H45" s="1280"/>
      <c r="I45" s="1279"/>
      <c r="J45" s="1279"/>
      <c r="K45" s="1279"/>
      <c r="L45" s="1273"/>
      <c r="M45" s="1279"/>
      <c r="N45" s="1279"/>
      <c r="O45" s="1273"/>
      <c r="P45" s="1274"/>
      <c r="Q45" s="928"/>
      <c r="R45" s="925"/>
      <c r="S45" s="924">
        <f>'○参考１(集計)'!N32</f>
        <v>0</v>
      </c>
      <c r="T45" s="927"/>
      <c r="U45" s="925"/>
      <c r="V45" s="924">
        <f>'○参考１(集計)'!R32</f>
        <v>0</v>
      </c>
      <c r="W45" s="925"/>
      <c r="X45" s="926"/>
      <c r="Y45" s="924">
        <f>'○参考１(集計)'!V32</f>
        <v>0</v>
      </c>
      <c r="Z45" s="927"/>
      <c r="AA45" s="925"/>
      <c r="AB45" s="924">
        <f>'○参考１(集計)'!Z32</f>
        <v>0</v>
      </c>
      <c r="AC45" s="925"/>
      <c r="AD45" s="926"/>
      <c r="AE45" s="924">
        <f>'○参考１(集計)'!AD32</f>
        <v>0</v>
      </c>
      <c r="AF45" s="928"/>
      <c r="AG45" s="937"/>
    </row>
    <row r="46" spans="1:33" ht="9" customHeight="1">
      <c r="B46" s="910">
        <v>2</v>
      </c>
      <c r="C46" s="1988"/>
      <c r="D46" s="1991" t="s">
        <v>334</v>
      </c>
      <c r="E46" s="1992"/>
      <c r="F46" s="921" t="s">
        <v>323</v>
      </c>
      <c r="G46" s="1270"/>
      <c r="H46" s="1271" t="s">
        <v>324</v>
      </c>
      <c r="I46" s="1270" t="s">
        <v>323</v>
      </c>
      <c r="J46" s="1270"/>
      <c r="K46" s="1270" t="s">
        <v>324</v>
      </c>
      <c r="L46" s="1272" t="s">
        <v>323</v>
      </c>
      <c r="M46" s="1270"/>
      <c r="N46" s="1270" t="s">
        <v>324</v>
      </c>
      <c r="O46" s="1272" t="s">
        <v>323</v>
      </c>
      <c r="P46" s="1281"/>
      <c r="Q46" s="923" t="s">
        <v>324</v>
      </c>
      <c r="R46" s="919" t="s">
        <v>323</v>
      </c>
      <c r="S46" s="919"/>
      <c r="T46" s="922" t="s">
        <v>324</v>
      </c>
      <c r="U46" s="919" t="s">
        <v>323</v>
      </c>
      <c r="V46" s="919"/>
      <c r="W46" s="919" t="s">
        <v>324</v>
      </c>
      <c r="X46" s="921" t="s">
        <v>323</v>
      </c>
      <c r="Y46" s="919"/>
      <c r="Z46" s="922" t="s">
        <v>324</v>
      </c>
      <c r="AA46" s="919" t="s">
        <v>323</v>
      </c>
      <c r="AB46" s="919"/>
      <c r="AC46" s="919" t="s">
        <v>324</v>
      </c>
      <c r="AD46" s="921" t="s">
        <v>323</v>
      </c>
      <c r="AE46" s="919"/>
      <c r="AF46" s="919" t="s">
        <v>324</v>
      </c>
      <c r="AG46" s="929"/>
    </row>
    <row r="47" spans="1:33" ht="9" customHeight="1">
      <c r="B47" s="910">
        <v>1</v>
      </c>
      <c r="C47" s="1988"/>
      <c r="D47" s="1993"/>
      <c r="E47" s="1994"/>
      <c r="F47" s="926"/>
      <c r="G47" s="1279"/>
      <c r="H47" s="1280"/>
      <c r="I47" s="1279"/>
      <c r="J47" s="1279"/>
      <c r="K47" s="1279"/>
      <c r="L47" s="1273"/>
      <c r="M47" s="1279"/>
      <c r="N47" s="1279"/>
      <c r="O47" s="1273"/>
      <c r="P47" s="1274"/>
      <c r="Q47" s="928"/>
      <c r="R47" s="925"/>
      <c r="S47" s="925"/>
      <c r="T47" s="927"/>
      <c r="U47" s="925"/>
      <c r="V47" s="925"/>
      <c r="W47" s="925"/>
      <c r="X47" s="926"/>
      <c r="Y47" s="925"/>
      <c r="Z47" s="927"/>
      <c r="AA47" s="925"/>
      <c r="AB47" s="925"/>
      <c r="AC47" s="925"/>
      <c r="AD47" s="926"/>
      <c r="AE47" s="925"/>
      <c r="AF47" s="925"/>
      <c r="AG47" s="937"/>
    </row>
    <row r="48" spans="1:33" ht="9" customHeight="1">
      <c r="B48" s="910">
        <v>2</v>
      </c>
      <c r="C48" s="1988"/>
      <c r="D48" s="1991" t="s">
        <v>335</v>
      </c>
      <c r="E48" s="1992"/>
      <c r="F48" s="921" t="s">
        <v>323</v>
      </c>
      <c r="G48" s="1270"/>
      <c r="H48" s="1271" t="s">
        <v>324</v>
      </c>
      <c r="I48" s="1270" t="s">
        <v>323</v>
      </c>
      <c r="J48" s="1270"/>
      <c r="K48" s="1270" t="s">
        <v>324</v>
      </c>
      <c r="L48" s="1272" t="s">
        <v>323</v>
      </c>
      <c r="M48" s="1270"/>
      <c r="N48" s="1270" t="s">
        <v>324</v>
      </c>
      <c r="O48" s="1272" t="s">
        <v>323</v>
      </c>
      <c r="P48" s="1281"/>
      <c r="Q48" s="923" t="s">
        <v>324</v>
      </c>
      <c r="R48" s="919" t="s">
        <v>323</v>
      </c>
      <c r="S48" s="1270">
        <v>12224</v>
      </c>
      <c r="T48" s="1271" t="s">
        <v>324</v>
      </c>
      <c r="U48" s="1270" t="s">
        <v>323</v>
      </c>
      <c r="V48" s="1270">
        <v>12224</v>
      </c>
      <c r="W48" s="1270" t="s">
        <v>324</v>
      </c>
      <c r="X48" s="1272" t="s">
        <v>323</v>
      </c>
      <c r="Y48" s="1270">
        <v>12224</v>
      </c>
      <c r="Z48" s="1271" t="s">
        <v>324</v>
      </c>
      <c r="AA48" s="1270" t="s">
        <v>323</v>
      </c>
      <c r="AB48" s="1270">
        <v>12224</v>
      </c>
      <c r="AC48" s="1270" t="s">
        <v>324</v>
      </c>
      <c r="AD48" s="1272" t="s">
        <v>323</v>
      </c>
      <c r="AE48" s="1270">
        <v>12224</v>
      </c>
      <c r="AF48" s="1270" t="s">
        <v>324</v>
      </c>
      <c r="AG48" s="929"/>
    </row>
    <row r="49" spans="2:33" ht="9" customHeight="1">
      <c r="B49" s="910">
        <v>1</v>
      </c>
      <c r="C49" s="1988"/>
      <c r="D49" s="1993"/>
      <c r="E49" s="1994"/>
      <c r="F49" s="921"/>
      <c r="G49" s="1270">
        <v>12318</v>
      </c>
      <c r="H49" s="1271"/>
      <c r="I49" s="1270"/>
      <c r="J49" s="1270">
        <v>12224</v>
      </c>
      <c r="K49" s="1270"/>
      <c r="L49" s="1272"/>
      <c r="M49" s="1270">
        <v>12224</v>
      </c>
      <c r="N49" s="1270"/>
      <c r="O49" s="1272"/>
      <c r="P49" s="1274">
        <v>12224</v>
      </c>
      <c r="Q49" s="923"/>
      <c r="R49" s="919"/>
      <c r="S49" s="924">
        <f>'○参考１(集計)'!N38</f>
        <v>0</v>
      </c>
      <c r="T49" s="922"/>
      <c r="U49" s="919"/>
      <c r="V49" s="924">
        <f>'○参考１(集計)'!R38</f>
        <v>0</v>
      </c>
      <c r="W49" s="919"/>
      <c r="X49" s="921"/>
      <c r="Y49" s="924">
        <f>'○参考１(集計)'!V38</f>
        <v>0</v>
      </c>
      <c r="Z49" s="922"/>
      <c r="AA49" s="919"/>
      <c r="AB49" s="924">
        <f>'○参考１(集計)'!Z38</f>
        <v>0</v>
      </c>
      <c r="AC49" s="919"/>
      <c r="AD49" s="921"/>
      <c r="AE49" s="924">
        <f>'○参考１(集計)'!AD38</f>
        <v>0</v>
      </c>
      <c r="AF49" s="919"/>
      <c r="AG49" s="929"/>
    </row>
    <row r="50" spans="2:33" ht="9" customHeight="1">
      <c r="B50" s="910">
        <v>2</v>
      </c>
      <c r="C50" s="1988"/>
      <c r="D50" s="1991" t="s">
        <v>336</v>
      </c>
      <c r="E50" s="1992"/>
      <c r="F50" s="932" t="s">
        <v>323</v>
      </c>
      <c r="G50" s="1275"/>
      <c r="H50" s="1276" t="s">
        <v>324</v>
      </c>
      <c r="I50" s="1275" t="s">
        <v>323</v>
      </c>
      <c r="J50" s="1275"/>
      <c r="K50" s="1275" t="s">
        <v>324</v>
      </c>
      <c r="L50" s="1277" t="s">
        <v>323</v>
      </c>
      <c r="M50" s="1275"/>
      <c r="N50" s="1275" t="s">
        <v>324</v>
      </c>
      <c r="O50" s="1277" t="s">
        <v>323</v>
      </c>
      <c r="P50" s="1278"/>
      <c r="Q50" s="934" t="s">
        <v>324</v>
      </c>
      <c r="R50" s="930" t="s">
        <v>323</v>
      </c>
      <c r="S50" s="930"/>
      <c r="T50" s="933" t="s">
        <v>324</v>
      </c>
      <c r="U50" s="930" t="s">
        <v>323</v>
      </c>
      <c r="V50" s="930"/>
      <c r="W50" s="930" t="s">
        <v>324</v>
      </c>
      <c r="X50" s="932" t="s">
        <v>323</v>
      </c>
      <c r="Y50" s="930"/>
      <c r="Z50" s="933" t="s">
        <v>324</v>
      </c>
      <c r="AA50" s="930" t="s">
        <v>323</v>
      </c>
      <c r="AB50" s="930"/>
      <c r="AC50" s="930" t="s">
        <v>324</v>
      </c>
      <c r="AD50" s="932" t="s">
        <v>323</v>
      </c>
      <c r="AE50" s="930"/>
      <c r="AF50" s="930" t="s">
        <v>324</v>
      </c>
      <c r="AG50" s="935"/>
    </row>
    <row r="51" spans="2:33" ht="9" customHeight="1">
      <c r="B51" s="910">
        <v>1</v>
      </c>
      <c r="C51" s="1988"/>
      <c r="D51" s="1993"/>
      <c r="E51" s="1994"/>
      <c r="F51" s="926"/>
      <c r="G51" s="1279">
        <v>912</v>
      </c>
      <c r="H51" s="1280"/>
      <c r="I51" s="1279"/>
      <c r="J51" s="1279"/>
      <c r="K51" s="1279"/>
      <c r="L51" s="1273"/>
      <c r="M51" s="1279"/>
      <c r="N51" s="1279"/>
      <c r="O51" s="1273"/>
      <c r="P51" s="1274"/>
      <c r="Q51" s="928"/>
      <c r="R51" s="925"/>
      <c r="S51" s="924">
        <f>'○参考１(集計)'!N43</f>
        <v>0</v>
      </c>
      <c r="T51" s="927"/>
      <c r="U51" s="925"/>
      <c r="V51" s="924">
        <f>'○参考１(集計)'!R43</f>
        <v>0</v>
      </c>
      <c r="W51" s="925"/>
      <c r="X51" s="926"/>
      <c r="Y51" s="924">
        <f>'○参考１(集計)'!V43</f>
        <v>0</v>
      </c>
      <c r="Z51" s="927"/>
      <c r="AA51" s="925"/>
      <c r="AB51" s="924">
        <f>'○参考１(集計)'!Z43</f>
        <v>0</v>
      </c>
      <c r="AC51" s="925"/>
      <c r="AD51" s="926"/>
      <c r="AE51" s="924">
        <f>'○参考１(集計)'!AD43</f>
        <v>0</v>
      </c>
      <c r="AF51" s="928"/>
      <c r="AG51" s="937"/>
    </row>
    <row r="52" spans="2:33" ht="9" customHeight="1">
      <c r="B52" s="910">
        <v>2</v>
      </c>
      <c r="C52" s="1988"/>
      <c r="D52" s="1988" t="s">
        <v>294</v>
      </c>
      <c r="E52" s="1990"/>
      <c r="F52" s="921" t="s">
        <v>323</v>
      </c>
      <c r="G52" s="1270"/>
      <c r="H52" s="1271" t="s">
        <v>324</v>
      </c>
      <c r="I52" s="1270" t="s">
        <v>323</v>
      </c>
      <c r="J52" s="1270"/>
      <c r="K52" s="1270" t="s">
        <v>324</v>
      </c>
      <c r="L52" s="1272" t="s">
        <v>323</v>
      </c>
      <c r="M52" s="1270"/>
      <c r="N52" s="1270" t="s">
        <v>324</v>
      </c>
      <c r="O52" s="1272" t="s">
        <v>323</v>
      </c>
      <c r="P52" s="1281"/>
      <c r="Q52" s="923" t="s">
        <v>324</v>
      </c>
      <c r="R52" s="919" t="s">
        <v>323</v>
      </c>
      <c r="S52" s="919"/>
      <c r="T52" s="922" t="s">
        <v>324</v>
      </c>
      <c r="U52" s="919" t="s">
        <v>323</v>
      </c>
      <c r="V52" s="919"/>
      <c r="W52" s="919" t="s">
        <v>324</v>
      </c>
      <c r="X52" s="921" t="s">
        <v>323</v>
      </c>
      <c r="Y52" s="919"/>
      <c r="Z52" s="922" t="s">
        <v>324</v>
      </c>
      <c r="AA52" s="919" t="s">
        <v>323</v>
      </c>
      <c r="AB52" s="919"/>
      <c r="AC52" s="919" t="s">
        <v>324</v>
      </c>
      <c r="AD52" s="921" t="s">
        <v>323</v>
      </c>
      <c r="AE52" s="919"/>
      <c r="AF52" s="919" t="s">
        <v>324</v>
      </c>
      <c r="AG52" s="929"/>
    </row>
    <row r="53" spans="2:33" ht="9" customHeight="1">
      <c r="B53" s="910">
        <v>1</v>
      </c>
      <c r="C53" s="1988"/>
      <c r="D53" s="1988"/>
      <c r="E53" s="1990"/>
      <c r="F53" s="921"/>
      <c r="G53" s="1270"/>
      <c r="H53" s="1271"/>
      <c r="I53" s="1270"/>
      <c r="J53" s="1270"/>
      <c r="K53" s="1270"/>
      <c r="L53" s="1272"/>
      <c r="M53" s="1270"/>
      <c r="N53" s="1270"/>
      <c r="O53" s="1273"/>
      <c r="P53" s="1274"/>
      <c r="Q53" s="928"/>
      <c r="R53" s="925"/>
      <c r="S53" s="924">
        <f>'○参考１(集計)'!N51</f>
        <v>0</v>
      </c>
      <c r="T53" s="927"/>
      <c r="U53" s="925"/>
      <c r="V53" s="924">
        <f>'○参考１(集計)'!R51</f>
        <v>0</v>
      </c>
      <c r="W53" s="925"/>
      <c r="X53" s="926"/>
      <c r="Y53" s="924">
        <f>'○参考１(集計)'!V51</f>
        <v>0</v>
      </c>
      <c r="Z53" s="927"/>
      <c r="AA53" s="925"/>
      <c r="AB53" s="924">
        <f>'○参考１(集計)'!Z51</f>
        <v>0</v>
      </c>
      <c r="AC53" s="925"/>
      <c r="AD53" s="926"/>
      <c r="AE53" s="924">
        <f>'○参考１(集計)'!AD51</f>
        <v>0</v>
      </c>
      <c r="AF53" s="928"/>
      <c r="AG53" s="929"/>
    </row>
    <row r="54" spans="2:33" ht="9" customHeight="1">
      <c r="B54" s="910">
        <v>2</v>
      </c>
      <c r="C54" s="1988"/>
      <c r="D54" s="1991" t="s">
        <v>300</v>
      </c>
      <c r="E54" s="1992"/>
      <c r="F54" s="932" t="s">
        <v>323</v>
      </c>
      <c r="G54" s="1275"/>
      <c r="H54" s="1276" t="s">
        <v>324</v>
      </c>
      <c r="I54" s="1275" t="s">
        <v>323</v>
      </c>
      <c r="J54" s="1275"/>
      <c r="K54" s="1275" t="s">
        <v>324</v>
      </c>
      <c r="L54" s="1277" t="s">
        <v>323</v>
      </c>
      <c r="M54" s="1275"/>
      <c r="N54" s="1275" t="s">
        <v>324</v>
      </c>
      <c r="O54" s="1277" t="s">
        <v>323</v>
      </c>
      <c r="P54" s="1278"/>
      <c r="Q54" s="934" t="s">
        <v>324</v>
      </c>
      <c r="R54" s="930" t="s">
        <v>323</v>
      </c>
      <c r="S54" s="930"/>
      <c r="T54" s="933" t="s">
        <v>324</v>
      </c>
      <c r="U54" s="930" t="s">
        <v>323</v>
      </c>
      <c r="V54" s="930"/>
      <c r="W54" s="930" t="s">
        <v>324</v>
      </c>
      <c r="X54" s="932" t="s">
        <v>323</v>
      </c>
      <c r="Y54" s="930"/>
      <c r="Z54" s="933" t="s">
        <v>324</v>
      </c>
      <c r="AA54" s="930" t="s">
        <v>323</v>
      </c>
      <c r="AB54" s="930"/>
      <c r="AC54" s="930" t="s">
        <v>324</v>
      </c>
      <c r="AD54" s="932" t="s">
        <v>323</v>
      </c>
      <c r="AE54" s="930"/>
      <c r="AF54" s="930" t="s">
        <v>324</v>
      </c>
      <c r="AG54" s="935"/>
    </row>
    <row r="55" spans="2:33" ht="9" customHeight="1">
      <c r="B55" s="910">
        <v>1</v>
      </c>
      <c r="C55" s="1988"/>
      <c r="D55" s="1993"/>
      <c r="E55" s="1994"/>
      <c r="F55" s="926"/>
      <c r="G55" s="1279"/>
      <c r="H55" s="1280"/>
      <c r="I55" s="1279"/>
      <c r="J55" s="1279"/>
      <c r="K55" s="1279"/>
      <c r="L55" s="1273"/>
      <c r="M55" s="1279"/>
      <c r="N55" s="1279"/>
      <c r="O55" s="1273"/>
      <c r="P55" s="1274"/>
      <c r="Q55" s="928"/>
      <c r="R55" s="925"/>
      <c r="S55" s="924">
        <f>'○参考１(集計)'!N59</f>
        <v>0</v>
      </c>
      <c r="T55" s="927"/>
      <c r="U55" s="925"/>
      <c r="V55" s="924">
        <f>'○参考１(集計)'!R59</f>
        <v>0</v>
      </c>
      <c r="W55" s="925"/>
      <c r="X55" s="926"/>
      <c r="Y55" s="924">
        <f>'○参考１(集計)'!V59</f>
        <v>0</v>
      </c>
      <c r="Z55" s="927"/>
      <c r="AA55" s="925"/>
      <c r="AB55" s="924">
        <f>'○参考１(集計)'!Z59</f>
        <v>0</v>
      </c>
      <c r="AC55" s="925"/>
      <c r="AD55" s="926"/>
      <c r="AE55" s="924">
        <f>'○参考１(集計)'!AD59</f>
        <v>0</v>
      </c>
      <c r="AF55" s="928"/>
      <c r="AG55" s="937"/>
    </row>
    <row r="56" spans="2:33" ht="9" hidden="1" customHeight="1">
      <c r="B56" s="910">
        <v>2</v>
      </c>
      <c r="C56" s="1988"/>
      <c r="D56" s="1988" t="s">
        <v>337</v>
      </c>
      <c r="E56" s="1990"/>
      <c r="F56" s="921" t="s">
        <v>323</v>
      </c>
      <c r="G56" s="1270"/>
      <c r="H56" s="1271" t="s">
        <v>324</v>
      </c>
      <c r="I56" s="1270" t="s">
        <v>323</v>
      </c>
      <c r="J56" s="1270"/>
      <c r="K56" s="1270" t="s">
        <v>324</v>
      </c>
      <c r="L56" s="1272" t="s">
        <v>323</v>
      </c>
      <c r="M56" s="1270"/>
      <c r="N56" s="1270" t="s">
        <v>324</v>
      </c>
      <c r="O56" s="1272" t="s">
        <v>323</v>
      </c>
      <c r="P56" s="1281"/>
      <c r="Q56" s="923" t="s">
        <v>324</v>
      </c>
      <c r="R56" s="919" t="s">
        <v>323</v>
      </c>
      <c r="S56" s="919"/>
      <c r="T56" s="922" t="s">
        <v>324</v>
      </c>
      <c r="U56" s="919" t="s">
        <v>323</v>
      </c>
      <c r="V56" s="919"/>
      <c r="W56" s="919" t="s">
        <v>324</v>
      </c>
      <c r="X56" s="921" t="s">
        <v>323</v>
      </c>
      <c r="Y56" s="919"/>
      <c r="Z56" s="922" t="s">
        <v>324</v>
      </c>
      <c r="AA56" s="919" t="s">
        <v>323</v>
      </c>
      <c r="AB56" s="919"/>
      <c r="AC56" s="919" t="s">
        <v>324</v>
      </c>
      <c r="AD56" s="921" t="s">
        <v>323</v>
      </c>
      <c r="AE56" s="919"/>
      <c r="AF56" s="919" t="s">
        <v>324</v>
      </c>
      <c r="AG56" s="929"/>
    </row>
    <row r="57" spans="2:33" ht="9" hidden="1" customHeight="1">
      <c r="B57" s="910">
        <v>1</v>
      </c>
      <c r="C57" s="1988"/>
      <c r="D57" s="1988"/>
      <c r="E57" s="1990"/>
      <c r="F57" s="921"/>
      <c r="G57" s="1270"/>
      <c r="H57" s="1271"/>
      <c r="I57" s="1270"/>
      <c r="J57" s="1270"/>
      <c r="K57" s="1270"/>
      <c r="L57" s="1272"/>
      <c r="M57" s="1270"/>
      <c r="N57" s="1270"/>
      <c r="O57" s="1273"/>
      <c r="P57" s="1274"/>
      <c r="Q57" s="928"/>
      <c r="R57" s="925"/>
      <c r="S57" s="924">
        <f>'○参考１(集計)'!N60</f>
        <v>0</v>
      </c>
      <c r="T57" s="927"/>
      <c r="U57" s="925"/>
      <c r="V57" s="924">
        <f>'○参考１(集計)'!R60</f>
        <v>0</v>
      </c>
      <c r="W57" s="925"/>
      <c r="X57" s="926"/>
      <c r="Y57" s="924">
        <f>'○参考１(集計)'!V60</f>
        <v>0</v>
      </c>
      <c r="Z57" s="927"/>
      <c r="AA57" s="925"/>
      <c r="AB57" s="924">
        <f>'○参考１(集計)'!Z60</f>
        <v>0</v>
      </c>
      <c r="AC57" s="925"/>
      <c r="AD57" s="926"/>
      <c r="AE57" s="924">
        <f>'○参考１(集計)'!AD60</f>
        <v>0</v>
      </c>
      <c r="AF57" s="928"/>
      <c r="AG57" s="929"/>
    </row>
    <row r="58" spans="2:33" ht="9" customHeight="1">
      <c r="B58" s="910">
        <v>2</v>
      </c>
      <c r="C58" s="1988"/>
      <c r="D58" s="1991" t="s">
        <v>338</v>
      </c>
      <c r="E58" s="1992"/>
      <c r="F58" s="932" t="s">
        <v>323</v>
      </c>
      <c r="G58" s="1275"/>
      <c r="H58" s="1276" t="s">
        <v>324</v>
      </c>
      <c r="I58" s="1275" t="s">
        <v>323</v>
      </c>
      <c r="J58" s="1275"/>
      <c r="K58" s="1275" t="s">
        <v>324</v>
      </c>
      <c r="L58" s="1277" t="s">
        <v>323</v>
      </c>
      <c r="M58" s="1275"/>
      <c r="N58" s="1275" t="s">
        <v>324</v>
      </c>
      <c r="O58" s="1277" t="s">
        <v>323</v>
      </c>
      <c r="P58" s="1278"/>
      <c r="Q58" s="934" t="s">
        <v>324</v>
      </c>
      <c r="R58" s="930" t="s">
        <v>323</v>
      </c>
      <c r="S58" s="930"/>
      <c r="T58" s="933" t="s">
        <v>324</v>
      </c>
      <c r="U58" s="930" t="s">
        <v>323</v>
      </c>
      <c r="V58" s="930"/>
      <c r="W58" s="930" t="s">
        <v>324</v>
      </c>
      <c r="X58" s="932" t="s">
        <v>323</v>
      </c>
      <c r="Y58" s="930"/>
      <c r="Z58" s="933" t="s">
        <v>324</v>
      </c>
      <c r="AA58" s="930" t="s">
        <v>323</v>
      </c>
      <c r="AB58" s="930"/>
      <c r="AC58" s="930" t="s">
        <v>324</v>
      </c>
      <c r="AD58" s="932" t="s">
        <v>323</v>
      </c>
      <c r="AE58" s="930"/>
      <c r="AF58" s="930" t="s">
        <v>324</v>
      </c>
      <c r="AG58" s="935"/>
    </row>
    <row r="59" spans="2:33" ht="9" customHeight="1">
      <c r="B59" s="910">
        <v>1</v>
      </c>
      <c r="C59" s="1988"/>
      <c r="D59" s="1993"/>
      <c r="E59" s="1994"/>
      <c r="F59" s="926"/>
      <c r="G59" s="1279"/>
      <c r="H59" s="1280"/>
      <c r="I59" s="1279"/>
      <c r="J59" s="1279"/>
      <c r="K59" s="1279"/>
      <c r="L59" s="1273"/>
      <c r="M59" s="1279"/>
      <c r="N59" s="1279"/>
      <c r="O59" s="1273"/>
      <c r="P59" s="1274"/>
      <c r="Q59" s="928"/>
      <c r="R59" s="925"/>
      <c r="S59" s="925"/>
      <c r="T59" s="927"/>
      <c r="U59" s="925"/>
      <c r="V59" s="925"/>
      <c r="W59" s="925"/>
      <c r="X59" s="926"/>
      <c r="Y59" s="925"/>
      <c r="Z59" s="927"/>
      <c r="AA59" s="925"/>
      <c r="AB59" s="925"/>
      <c r="AC59" s="925"/>
      <c r="AD59" s="926"/>
      <c r="AE59" s="925"/>
      <c r="AF59" s="925"/>
      <c r="AG59" s="937"/>
    </row>
    <row r="60" spans="2:33" ht="9" customHeight="1">
      <c r="B60" s="910">
        <v>2</v>
      </c>
      <c r="C60" s="1988"/>
      <c r="D60" s="1991" t="s">
        <v>303</v>
      </c>
      <c r="E60" s="1992"/>
      <c r="F60" s="932" t="s">
        <v>323</v>
      </c>
      <c r="G60" s="1275"/>
      <c r="H60" s="1276" t="s">
        <v>324</v>
      </c>
      <c r="I60" s="1275" t="s">
        <v>323</v>
      </c>
      <c r="J60" s="1275"/>
      <c r="K60" s="1275" t="s">
        <v>324</v>
      </c>
      <c r="L60" s="1277" t="s">
        <v>323</v>
      </c>
      <c r="M60" s="1275"/>
      <c r="N60" s="1275" t="s">
        <v>324</v>
      </c>
      <c r="O60" s="1277" t="s">
        <v>323</v>
      </c>
      <c r="P60" s="1278"/>
      <c r="Q60" s="934" t="s">
        <v>324</v>
      </c>
      <c r="R60" s="930" t="s">
        <v>323</v>
      </c>
      <c r="S60" s="930"/>
      <c r="T60" s="933" t="s">
        <v>324</v>
      </c>
      <c r="U60" s="930" t="s">
        <v>323</v>
      </c>
      <c r="V60" s="930"/>
      <c r="W60" s="930" t="s">
        <v>324</v>
      </c>
      <c r="X60" s="932" t="s">
        <v>323</v>
      </c>
      <c r="Y60" s="930"/>
      <c r="Z60" s="933" t="s">
        <v>324</v>
      </c>
      <c r="AA60" s="930" t="s">
        <v>323</v>
      </c>
      <c r="AB60" s="930"/>
      <c r="AC60" s="930" t="s">
        <v>324</v>
      </c>
      <c r="AD60" s="932" t="s">
        <v>323</v>
      </c>
      <c r="AE60" s="930"/>
      <c r="AF60" s="930" t="s">
        <v>324</v>
      </c>
      <c r="AG60" s="935"/>
    </row>
    <row r="61" spans="2:33" ht="9" customHeight="1">
      <c r="B61" s="910">
        <v>1</v>
      </c>
      <c r="C61" s="1988"/>
      <c r="D61" s="1993"/>
      <c r="E61" s="1994"/>
      <c r="F61" s="926"/>
      <c r="G61" s="1279"/>
      <c r="H61" s="1280"/>
      <c r="I61" s="1279"/>
      <c r="J61" s="1279"/>
      <c r="K61" s="1280"/>
      <c r="L61" s="1273"/>
      <c r="M61" s="1279"/>
      <c r="N61" s="1279"/>
      <c r="O61" s="1290"/>
      <c r="P61" s="1274"/>
      <c r="Q61" s="1098"/>
      <c r="R61" s="957"/>
      <c r="S61" s="924">
        <f>'○参考１(集計)'!N61</f>
        <v>0</v>
      </c>
      <c r="T61" s="959"/>
      <c r="U61" s="924"/>
      <c r="V61" s="924">
        <f>'○参考１(集計)'!R61</f>
        <v>0</v>
      </c>
      <c r="W61" s="924"/>
      <c r="X61" s="951"/>
      <c r="Y61" s="924">
        <f>'○参考１(集計)'!V61</f>
        <v>0</v>
      </c>
      <c r="Z61" s="952"/>
      <c r="AA61" s="924"/>
      <c r="AB61" s="924">
        <f>'○参考１(集計)'!Z61</f>
        <v>0</v>
      </c>
      <c r="AC61" s="924"/>
      <c r="AD61" s="951"/>
      <c r="AE61" s="924">
        <f>'○参考１(集計)'!AD61</f>
        <v>0</v>
      </c>
      <c r="AF61" s="924"/>
      <c r="AG61" s="937"/>
    </row>
    <row r="62" spans="2:33" ht="9" customHeight="1">
      <c r="B62" s="910">
        <v>2</v>
      </c>
      <c r="C62" s="1988"/>
      <c r="D62" s="1991" t="s">
        <v>389</v>
      </c>
      <c r="E62" s="1992"/>
      <c r="F62" s="932" t="s">
        <v>323</v>
      </c>
      <c r="G62" s="1275"/>
      <c r="H62" s="1276" t="s">
        <v>324</v>
      </c>
      <c r="I62" s="1275" t="s">
        <v>323</v>
      </c>
      <c r="J62" s="1275"/>
      <c r="K62" s="1275" t="s">
        <v>324</v>
      </c>
      <c r="L62" s="1277" t="s">
        <v>323</v>
      </c>
      <c r="M62" s="1275"/>
      <c r="N62" s="1275" t="s">
        <v>324</v>
      </c>
      <c r="O62" s="1277" t="s">
        <v>323</v>
      </c>
      <c r="P62" s="1278"/>
      <c r="Q62" s="934" t="s">
        <v>324</v>
      </c>
      <c r="R62" s="930" t="s">
        <v>323</v>
      </c>
      <c r="S62" s="930"/>
      <c r="T62" s="933" t="s">
        <v>324</v>
      </c>
      <c r="U62" s="930" t="s">
        <v>323</v>
      </c>
      <c r="V62" s="930"/>
      <c r="W62" s="930" t="s">
        <v>324</v>
      </c>
      <c r="X62" s="932" t="s">
        <v>323</v>
      </c>
      <c r="Y62" s="930"/>
      <c r="Z62" s="933" t="s">
        <v>324</v>
      </c>
      <c r="AA62" s="930" t="s">
        <v>323</v>
      </c>
      <c r="AB62" s="930"/>
      <c r="AC62" s="930" t="s">
        <v>324</v>
      </c>
      <c r="AD62" s="932" t="s">
        <v>323</v>
      </c>
      <c r="AE62" s="930"/>
      <c r="AF62" s="930" t="s">
        <v>324</v>
      </c>
      <c r="AG62" s="935"/>
    </row>
    <row r="63" spans="2:33" ht="9" customHeight="1">
      <c r="B63" s="910">
        <v>1</v>
      </c>
      <c r="C63" s="1988"/>
      <c r="D63" s="1993"/>
      <c r="E63" s="1994"/>
      <c r="F63" s="926"/>
      <c r="G63" s="1279"/>
      <c r="H63" s="1280"/>
      <c r="I63" s="1279"/>
      <c r="J63" s="1279"/>
      <c r="K63" s="1280"/>
      <c r="L63" s="1273"/>
      <c r="M63" s="1279"/>
      <c r="N63" s="1279"/>
      <c r="O63" s="1290"/>
      <c r="P63" s="1274"/>
      <c r="Q63" s="1098"/>
      <c r="R63" s="957"/>
      <c r="S63" s="924">
        <f>'○参考１(集計)'!N62</f>
        <v>0</v>
      </c>
      <c r="T63" s="959"/>
      <c r="U63" s="924"/>
      <c r="V63" s="924">
        <f>'○参考１(集計)'!R62</f>
        <v>0</v>
      </c>
      <c r="W63" s="924"/>
      <c r="X63" s="951"/>
      <c r="Y63" s="924">
        <f>'○参考１(集計)'!V62</f>
        <v>0</v>
      </c>
      <c r="Z63" s="952"/>
      <c r="AA63" s="924"/>
      <c r="AB63" s="924">
        <f>'○参考１(集計)'!Z62</f>
        <v>0</v>
      </c>
      <c r="AC63" s="924"/>
      <c r="AD63" s="951"/>
      <c r="AE63" s="924">
        <f>'○参考１(集計)'!AD62</f>
        <v>0</v>
      </c>
      <c r="AF63" s="924"/>
      <c r="AG63" s="937"/>
    </row>
    <row r="64" spans="2:33" ht="9" customHeight="1">
      <c r="B64" s="910">
        <v>2</v>
      </c>
      <c r="C64" s="1988"/>
      <c r="D64" s="1988" t="s">
        <v>305</v>
      </c>
      <c r="E64" s="1990"/>
      <c r="F64" s="921" t="s">
        <v>323</v>
      </c>
      <c r="G64" s="1270"/>
      <c r="H64" s="1271" t="s">
        <v>324</v>
      </c>
      <c r="I64" s="1270" t="s">
        <v>323</v>
      </c>
      <c r="J64" s="1270"/>
      <c r="K64" s="1270" t="s">
        <v>324</v>
      </c>
      <c r="L64" s="1272" t="s">
        <v>323</v>
      </c>
      <c r="M64" s="1270"/>
      <c r="N64" s="1270" t="s">
        <v>324</v>
      </c>
      <c r="O64" s="1291" t="s">
        <v>323</v>
      </c>
      <c r="P64" s="1281"/>
      <c r="Q64" s="1100" t="s">
        <v>324</v>
      </c>
      <c r="R64" s="919" t="s">
        <v>323</v>
      </c>
      <c r="S64" s="919"/>
      <c r="T64" s="922" t="s">
        <v>324</v>
      </c>
      <c r="U64" s="919" t="s">
        <v>323</v>
      </c>
      <c r="V64" s="919"/>
      <c r="W64" s="919" t="s">
        <v>324</v>
      </c>
      <c r="X64" s="921" t="s">
        <v>323</v>
      </c>
      <c r="Y64" s="919"/>
      <c r="Z64" s="922" t="s">
        <v>324</v>
      </c>
      <c r="AA64" s="919" t="s">
        <v>323</v>
      </c>
      <c r="AB64" s="919"/>
      <c r="AC64" s="919" t="s">
        <v>324</v>
      </c>
      <c r="AD64" s="921" t="s">
        <v>323</v>
      </c>
      <c r="AE64" s="919"/>
      <c r="AF64" s="919" t="s">
        <v>324</v>
      </c>
      <c r="AG64" s="929"/>
    </row>
    <row r="65" spans="1:33" ht="9" customHeight="1">
      <c r="B65" s="910">
        <v>1</v>
      </c>
      <c r="C65" s="1988"/>
      <c r="D65" s="1988"/>
      <c r="E65" s="1990"/>
      <c r="F65" s="921"/>
      <c r="G65" s="1270"/>
      <c r="H65" s="1271"/>
      <c r="I65" s="1270"/>
      <c r="J65" s="1270"/>
      <c r="K65" s="1270"/>
      <c r="L65" s="1272"/>
      <c r="M65" s="1270"/>
      <c r="N65" s="1270"/>
      <c r="O65" s="1273"/>
      <c r="P65" s="1274"/>
      <c r="Q65" s="928"/>
      <c r="R65" s="925"/>
      <c r="S65" s="924">
        <f>'○参考１(集計)'!N65</f>
        <v>0</v>
      </c>
      <c r="T65" s="927"/>
      <c r="U65" s="925"/>
      <c r="V65" s="924">
        <f>'○参考１(集計)'!R65</f>
        <v>0</v>
      </c>
      <c r="W65" s="925"/>
      <c r="X65" s="926"/>
      <c r="Y65" s="924">
        <f>'○参考１(集計)'!V65</f>
        <v>0</v>
      </c>
      <c r="Z65" s="927"/>
      <c r="AA65" s="925"/>
      <c r="AB65" s="924">
        <f>'○参考１(集計)'!Z65</f>
        <v>0</v>
      </c>
      <c r="AC65" s="925"/>
      <c r="AD65" s="926"/>
      <c r="AE65" s="924">
        <f>'○参考１(集計)'!AD65</f>
        <v>0</v>
      </c>
      <c r="AF65" s="928"/>
      <c r="AG65" s="929"/>
    </row>
    <row r="66" spans="1:33" ht="9" customHeight="1">
      <c r="B66" s="910">
        <v>2</v>
      </c>
      <c r="C66" s="1988"/>
      <c r="D66" s="1991" t="s">
        <v>339</v>
      </c>
      <c r="E66" s="1992"/>
      <c r="F66" s="932" t="s">
        <v>323</v>
      </c>
      <c r="G66" s="1275"/>
      <c r="H66" s="1276" t="s">
        <v>324</v>
      </c>
      <c r="I66" s="1275" t="s">
        <v>323</v>
      </c>
      <c r="J66" s="1275"/>
      <c r="K66" s="1275" t="s">
        <v>324</v>
      </c>
      <c r="L66" s="1277" t="s">
        <v>323</v>
      </c>
      <c r="M66" s="1275"/>
      <c r="N66" s="1275" t="s">
        <v>324</v>
      </c>
      <c r="O66" s="1277" t="s">
        <v>323</v>
      </c>
      <c r="P66" s="1278"/>
      <c r="Q66" s="934" t="s">
        <v>324</v>
      </c>
      <c r="R66" s="930" t="s">
        <v>323</v>
      </c>
      <c r="S66" s="930"/>
      <c r="T66" s="933" t="s">
        <v>324</v>
      </c>
      <c r="U66" s="930" t="s">
        <v>323</v>
      </c>
      <c r="V66" s="930"/>
      <c r="W66" s="930" t="s">
        <v>324</v>
      </c>
      <c r="X66" s="932" t="s">
        <v>323</v>
      </c>
      <c r="Y66" s="930"/>
      <c r="Z66" s="933" t="s">
        <v>324</v>
      </c>
      <c r="AA66" s="930" t="s">
        <v>323</v>
      </c>
      <c r="AB66" s="930"/>
      <c r="AC66" s="930" t="s">
        <v>324</v>
      </c>
      <c r="AD66" s="932" t="s">
        <v>323</v>
      </c>
      <c r="AE66" s="930"/>
      <c r="AF66" s="930" t="s">
        <v>324</v>
      </c>
      <c r="AG66" s="935"/>
    </row>
    <row r="67" spans="1:33" ht="9" customHeight="1">
      <c r="B67" s="910">
        <v>1</v>
      </c>
      <c r="C67" s="1988"/>
      <c r="D67" s="1993"/>
      <c r="E67" s="1994"/>
      <c r="F67" s="926"/>
      <c r="G67" s="1279"/>
      <c r="H67" s="1280"/>
      <c r="I67" s="1279"/>
      <c r="J67" s="1279"/>
      <c r="K67" s="1279"/>
      <c r="L67" s="1273"/>
      <c r="M67" s="1279"/>
      <c r="N67" s="1279"/>
      <c r="O67" s="1273"/>
      <c r="P67" s="1274"/>
      <c r="Q67" s="928"/>
      <c r="R67" s="925"/>
      <c r="S67" s="924">
        <f>'○参考１(集計)'!N69</f>
        <v>0</v>
      </c>
      <c r="T67" s="927"/>
      <c r="U67" s="925"/>
      <c r="V67" s="924">
        <f>'○参考１(集計)'!R69</f>
        <v>0</v>
      </c>
      <c r="W67" s="925"/>
      <c r="X67" s="926"/>
      <c r="Y67" s="924">
        <f>'○参考１(集計)'!V69</f>
        <v>0</v>
      </c>
      <c r="Z67" s="927"/>
      <c r="AA67" s="925"/>
      <c r="AB67" s="924">
        <f>'○参考１(集計)'!Z69</f>
        <v>0</v>
      </c>
      <c r="AC67" s="925"/>
      <c r="AD67" s="926"/>
      <c r="AE67" s="924">
        <f>'○参考１(集計)'!AD69</f>
        <v>0</v>
      </c>
      <c r="AF67" s="928"/>
      <c r="AG67" s="937"/>
    </row>
    <row r="68" spans="1:33" ht="9" customHeight="1">
      <c r="B68" s="910">
        <v>2</v>
      </c>
      <c r="C68" s="1988"/>
      <c r="D68" s="1988" t="s">
        <v>669</v>
      </c>
      <c r="E68" s="1990"/>
      <c r="F68" s="921" t="s">
        <v>323</v>
      </c>
      <c r="G68" s="1270"/>
      <c r="H68" s="1271" t="s">
        <v>324</v>
      </c>
      <c r="I68" s="1270" t="s">
        <v>323</v>
      </c>
      <c r="J68" s="1270"/>
      <c r="K68" s="1270" t="s">
        <v>324</v>
      </c>
      <c r="L68" s="1272" t="s">
        <v>323</v>
      </c>
      <c r="M68" s="1275"/>
      <c r="N68" s="1275" t="s">
        <v>324</v>
      </c>
      <c r="O68" s="1277" t="s">
        <v>323</v>
      </c>
      <c r="P68" s="1278"/>
      <c r="Q68" s="934" t="s">
        <v>324</v>
      </c>
      <c r="R68" s="930" t="s">
        <v>323</v>
      </c>
      <c r="S68" s="930"/>
      <c r="T68" s="922" t="s">
        <v>324</v>
      </c>
      <c r="U68" s="919" t="s">
        <v>323</v>
      </c>
      <c r="V68" s="930"/>
      <c r="W68" s="930" t="s">
        <v>324</v>
      </c>
      <c r="X68" s="932" t="s">
        <v>323</v>
      </c>
      <c r="Y68" s="930"/>
      <c r="Z68" s="933" t="s">
        <v>324</v>
      </c>
      <c r="AA68" s="930" t="s">
        <v>323</v>
      </c>
      <c r="AB68" s="930"/>
      <c r="AC68" s="930" t="s">
        <v>324</v>
      </c>
      <c r="AD68" s="932" t="s">
        <v>323</v>
      </c>
      <c r="AE68" s="930"/>
      <c r="AF68" s="934" t="s">
        <v>324</v>
      </c>
      <c r="AG68" s="929"/>
    </row>
    <row r="69" spans="1:33" ht="9" customHeight="1">
      <c r="B69" s="910">
        <v>1</v>
      </c>
      <c r="C69" s="1988"/>
      <c r="D69" s="1988"/>
      <c r="E69" s="1990"/>
      <c r="F69" s="921"/>
      <c r="G69" s="1270"/>
      <c r="H69" s="1271"/>
      <c r="I69" s="1270"/>
      <c r="J69" s="1270"/>
      <c r="K69" s="1270"/>
      <c r="L69" s="1272"/>
      <c r="M69" s="1279"/>
      <c r="N69" s="1279"/>
      <c r="O69" s="1273"/>
      <c r="P69" s="1274"/>
      <c r="Q69" s="928"/>
      <c r="R69" s="925"/>
      <c r="S69" s="924">
        <f>'○参考１(集計)'!N72</f>
        <v>0</v>
      </c>
      <c r="T69" s="927"/>
      <c r="U69" s="925"/>
      <c r="V69" s="924">
        <f>'○参考１(集計)'!R72</f>
        <v>0</v>
      </c>
      <c r="W69" s="925"/>
      <c r="X69" s="926"/>
      <c r="Y69" s="924">
        <f>'○参考１(集計)'!V72</f>
        <v>0</v>
      </c>
      <c r="Z69" s="927"/>
      <c r="AA69" s="925"/>
      <c r="AB69" s="924">
        <f>'○参考１(集計)'!Z72</f>
        <v>0</v>
      </c>
      <c r="AC69" s="925"/>
      <c r="AD69" s="926"/>
      <c r="AE69" s="924">
        <f>'○参考１(集計)'!AD72</f>
        <v>0</v>
      </c>
      <c r="AF69" s="928"/>
      <c r="AG69" s="929"/>
    </row>
    <row r="70" spans="1:33" ht="9" hidden="1" customHeight="1">
      <c r="B70" s="910">
        <v>2</v>
      </c>
      <c r="C70" s="1988"/>
      <c r="D70" s="1991" t="s">
        <v>340</v>
      </c>
      <c r="E70" s="1992"/>
      <c r="F70" s="932" t="s">
        <v>323</v>
      </c>
      <c r="G70" s="954"/>
      <c r="H70" s="933" t="s">
        <v>324</v>
      </c>
      <c r="I70" s="930" t="s">
        <v>323</v>
      </c>
      <c r="J70" s="954"/>
      <c r="K70" s="930" t="s">
        <v>324</v>
      </c>
      <c r="L70" s="932" t="s">
        <v>323</v>
      </c>
      <c r="M70" s="954"/>
      <c r="N70" s="930" t="s">
        <v>324</v>
      </c>
      <c r="O70" s="932" t="s">
        <v>323</v>
      </c>
      <c r="P70" s="960"/>
      <c r="Q70" s="934" t="s">
        <v>324</v>
      </c>
      <c r="R70" s="930" t="s">
        <v>323</v>
      </c>
      <c r="S70" s="954"/>
      <c r="T70" s="933" t="s">
        <v>324</v>
      </c>
      <c r="U70" s="930" t="s">
        <v>323</v>
      </c>
      <c r="V70" s="954"/>
      <c r="W70" s="930" t="s">
        <v>324</v>
      </c>
      <c r="X70" s="932" t="s">
        <v>323</v>
      </c>
      <c r="Y70" s="954"/>
      <c r="Z70" s="933" t="s">
        <v>324</v>
      </c>
      <c r="AA70" s="930" t="s">
        <v>323</v>
      </c>
      <c r="AB70" s="954"/>
      <c r="AC70" s="930" t="s">
        <v>324</v>
      </c>
      <c r="AD70" s="932" t="s">
        <v>323</v>
      </c>
      <c r="AE70" s="954"/>
      <c r="AF70" s="930" t="s">
        <v>324</v>
      </c>
      <c r="AG70" s="935"/>
    </row>
    <row r="71" spans="1:33" ht="9" hidden="1" customHeight="1">
      <c r="B71" s="910">
        <v>1</v>
      </c>
      <c r="C71" s="1988"/>
      <c r="D71" s="1993"/>
      <c r="E71" s="1994"/>
      <c r="F71" s="926"/>
      <c r="G71" s="954"/>
      <c r="H71" s="927"/>
      <c r="I71" s="925"/>
      <c r="J71" s="954"/>
      <c r="K71" s="925"/>
      <c r="L71" s="926"/>
      <c r="M71" s="955"/>
      <c r="N71" s="925"/>
      <c r="O71" s="926"/>
      <c r="P71" s="956"/>
      <c r="Q71" s="1098"/>
      <c r="R71" s="957"/>
      <c r="S71" s="956"/>
      <c r="T71" s="959"/>
      <c r="U71" s="957"/>
      <c r="V71" s="956"/>
      <c r="W71" s="957"/>
      <c r="X71" s="958"/>
      <c r="Y71" s="956"/>
      <c r="Z71" s="959"/>
      <c r="AA71" s="957"/>
      <c r="AB71" s="956"/>
      <c r="AC71" s="925"/>
      <c r="AD71" s="958"/>
      <c r="AE71" s="956"/>
      <c r="AF71" s="928"/>
      <c r="AG71" s="937"/>
    </row>
    <row r="72" spans="1:33" ht="9" hidden="1" customHeight="1">
      <c r="B72" s="910">
        <v>2</v>
      </c>
      <c r="C72" s="1988"/>
      <c r="D72" s="1991" t="s">
        <v>341</v>
      </c>
      <c r="E72" s="1992"/>
      <c r="F72" s="932" t="s">
        <v>323</v>
      </c>
      <c r="G72" s="954"/>
      <c r="H72" s="933" t="s">
        <v>324</v>
      </c>
      <c r="I72" s="930" t="s">
        <v>323</v>
      </c>
      <c r="J72" s="954"/>
      <c r="K72" s="930" t="s">
        <v>324</v>
      </c>
      <c r="L72" s="932" t="s">
        <v>323</v>
      </c>
      <c r="M72" s="954"/>
      <c r="N72" s="930" t="s">
        <v>324</v>
      </c>
      <c r="O72" s="932" t="s">
        <v>323</v>
      </c>
      <c r="P72" s="960"/>
      <c r="Q72" s="1099"/>
      <c r="R72" s="961"/>
      <c r="S72" s="960"/>
      <c r="T72" s="963"/>
      <c r="U72" s="961"/>
      <c r="V72" s="960"/>
      <c r="W72" s="961"/>
      <c r="X72" s="962"/>
      <c r="Y72" s="960"/>
      <c r="Z72" s="963"/>
      <c r="AA72" s="961"/>
      <c r="AB72" s="960"/>
      <c r="AC72" s="930"/>
      <c r="AD72" s="962"/>
      <c r="AE72" s="960"/>
      <c r="AF72" s="930"/>
      <c r="AG72" s="935"/>
    </row>
    <row r="73" spans="1:33" ht="9" hidden="1" customHeight="1">
      <c r="B73" s="910">
        <v>1</v>
      </c>
      <c r="C73" s="1988"/>
      <c r="D73" s="1993"/>
      <c r="E73" s="1994"/>
      <c r="F73" s="926"/>
      <c r="G73" s="954"/>
      <c r="H73" s="927"/>
      <c r="I73" s="925"/>
      <c r="J73" s="954"/>
      <c r="K73" s="925"/>
      <c r="L73" s="926"/>
      <c r="M73" s="955"/>
      <c r="N73" s="925"/>
      <c r="O73" s="926"/>
      <c r="P73" s="956"/>
      <c r="Q73" s="1098"/>
      <c r="R73" s="957"/>
      <c r="S73" s="956"/>
      <c r="T73" s="959"/>
      <c r="U73" s="957"/>
      <c r="V73" s="956"/>
      <c r="W73" s="957"/>
      <c r="X73" s="958"/>
      <c r="Y73" s="956"/>
      <c r="Z73" s="959"/>
      <c r="AA73" s="957"/>
      <c r="AB73" s="956"/>
      <c r="AC73" s="925"/>
      <c r="AD73" s="958"/>
      <c r="AE73" s="956"/>
      <c r="AF73" s="928"/>
      <c r="AG73" s="937"/>
    </row>
    <row r="74" spans="1:33" ht="9" customHeight="1">
      <c r="B74" s="910">
        <v>2</v>
      </c>
      <c r="C74" s="1988"/>
      <c r="D74" s="1991" t="s">
        <v>309</v>
      </c>
      <c r="E74" s="1992"/>
      <c r="F74" s="932" t="s">
        <v>323</v>
      </c>
      <c r="G74" s="931"/>
      <c r="H74" s="933" t="s">
        <v>324</v>
      </c>
      <c r="I74" s="930" t="s">
        <v>323</v>
      </c>
      <c r="J74" s="931"/>
      <c r="K74" s="930" t="s">
        <v>324</v>
      </c>
      <c r="L74" s="932" t="s">
        <v>323</v>
      </c>
      <c r="M74" s="931"/>
      <c r="N74" s="930" t="s">
        <v>324</v>
      </c>
      <c r="O74" s="932" t="s">
        <v>323</v>
      </c>
      <c r="P74" s="961"/>
      <c r="Q74" s="934" t="s">
        <v>324</v>
      </c>
      <c r="R74" s="930" t="s">
        <v>323</v>
      </c>
      <c r="S74" s="930">
        <v>366</v>
      </c>
      <c r="T74" s="933" t="s">
        <v>324</v>
      </c>
      <c r="U74" s="930" t="s">
        <v>323</v>
      </c>
      <c r="V74" s="930">
        <v>366</v>
      </c>
      <c r="W74" s="930" t="s">
        <v>324</v>
      </c>
      <c r="X74" s="932" t="s">
        <v>323</v>
      </c>
      <c r="Y74" s="930">
        <v>366</v>
      </c>
      <c r="Z74" s="933" t="s">
        <v>324</v>
      </c>
      <c r="AA74" s="930" t="s">
        <v>323</v>
      </c>
      <c r="AB74" s="930">
        <v>366</v>
      </c>
      <c r="AC74" s="930" t="s">
        <v>324</v>
      </c>
      <c r="AD74" s="932" t="s">
        <v>323</v>
      </c>
      <c r="AE74" s="930">
        <v>366</v>
      </c>
      <c r="AF74" s="930" t="s">
        <v>324</v>
      </c>
      <c r="AG74" s="935"/>
    </row>
    <row r="75" spans="1:33" ht="9" customHeight="1">
      <c r="B75" s="910">
        <v>1</v>
      </c>
      <c r="C75" s="1988"/>
      <c r="D75" s="1993"/>
      <c r="E75" s="1994"/>
      <c r="F75" s="926"/>
      <c r="G75" s="936">
        <v>4151</v>
      </c>
      <c r="H75" s="927"/>
      <c r="I75" s="925"/>
      <c r="J75" s="936">
        <v>366</v>
      </c>
      <c r="K75" s="925"/>
      <c r="L75" s="926"/>
      <c r="M75" s="920">
        <v>366</v>
      </c>
      <c r="N75" s="919"/>
      <c r="O75" s="921"/>
      <c r="P75" s="957">
        <v>366</v>
      </c>
      <c r="Q75" s="923"/>
      <c r="R75" s="919"/>
      <c r="S75" s="924">
        <f>'○参考１(集計)'!N80</f>
        <v>0</v>
      </c>
      <c r="T75" s="927"/>
      <c r="U75" s="925"/>
      <c r="V75" s="924">
        <f>'○参考１(集計)'!R80</f>
        <v>0</v>
      </c>
      <c r="W75" s="925"/>
      <c r="X75" s="926"/>
      <c r="Y75" s="924">
        <f>'○参考１(集計)'!V80</f>
        <v>0</v>
      </c>
      <c r="Z75" s="927"/>
      <c r="AA75" s="925"/>
      <c r="AB75" s="924">
        <f>'○参考１(集計)'!Z80</f>
        <v>0</v>
      </c>
      <c r="AC75" s="925"/>
      <c r="AD75" s="926"/>
      <c r="AE75" s="924">
        <f>'○参考１(集計)'!AD80</f>
        <v>0</v>
      </c>
      <c r="AF75" s="928"/>
      <c r="AG75" s="929"/>
    </row>
    <row r="76" spans="1:33" ht="9" hidden="1" customHeight="1">
      <c r="B76" s="910">
        <v>2</v>
      </c>
      <c r="C76" s="1988"/>
      <c r="D76" s="1991"/>
      <c r="E76" s="1992"/>
      <c r="F76" s="921" t="s">
        <v>323</v>
      </c>
      <c r="G76" s="919"/>
      <c r="H76" s="922" t="s">
        <v>324</v>
      </c>
      <c r="I76" s="919" t="s">
        <v>323</v>
      </c>
      <c r="J76" s="919"/>
      <c r="K76" s="919" t="s">
        <v>324</v>
      </c>
      <c r="L76" s="921" t="s">
        <v>323</v>
      </c>
      <c r="M76" s="930"/>
      <c r="N76" s="930" t="s">
        <v>324</v>
      </c>
      <c r="O76" s="932" t="s">
        <v>323</v>
      </c>
      <c r="P76" s="961"/>
      <c r="Q76" s="934" t="s">
        <v>324</v>
      </c>
      <c r="R76" s="930" t="s">
        <v>323</v>
      </c>
      <c r="S76" s="919"/>
      <c r="T76" s="922" t="s">
        <v>324</v>
      </c>
      <c r="U76" s="919" t="s">
        <v>323</v>
      </c>
      <c r="V76" s="919"/>
      <c r="W76" s="919" t="s">
        <v>324</v>
      </c>
      <c r="X76" s="921" t="s">
        <v>323</v>
      </c>
      <c r="Y76" s="919"/>
      <c r="Z76" s="922" t="s">
        <v>324</v>
      </c>
      <c r="AA76" s="919" t="s">
        <v>323</v>
      </c>
      <c r="AB76" s="930"/>
      <c r="AC76" s="919" t="s">
        <v>324</v>
      </c>
      <c r="AD76" s="921" t="s">
        <v>323</v>
      </c>
      <c r="AE76" s="930"/>
      <c r="AF76" s="919" t="s">
        <v>324</v>
      </c>
      <c r="AG76" s="935"/>
    </row>
    <row r="77" spans="1:33" ht="9" hidden="1" customHeight="1">
      <c r="B77" s="910">
        <v>1</v>
      </c>
      <c r="C77" s="1988"/>
      <c r="D77" s="1985"/>
      <c r="E77" s="1987"/>
      <c r="F77" s="966"/>
      <c r="G77" s="964"/>
      <c r="H77" s="967"/>
      <c r="I77" s="965"/>
      <c r="J77" s="964"/>
      <c r="K77" s="965"/>
      <c r="L77" s="966"/>
      <c r="M77" s="920"/>
      <c r="N77" s="919"/>
      <c r="O77" s="921"/>
      <c r="P77" s="1096"/>
      <c r="Q77" s="923"/>
      <c r="R77" s="919"/>
      <c r="S77" s="1097"/>
      <c r="T77" s="1139"/>
      <c r="U77" s="1097"/>
      <c r="V77" s="1097"/>
      <c r="W77" s="1097"/>
      <c r="X77" s="1140"/>
      <c r="Y77" s="1097"/>
      <c r="Z77" s="1139"/>
      <c r="AA77" s="1097"/>
      <c r="AB77" s="1097"/>
      <c r="AC77" s="1097"/>
      <c r="AD77" s="1140"/>
      <c r="AE77" s="1097"/>
      <c r="AF77" s="965"/>
      <c r="AG77" s="948"/>
    </row>
    <row r="78" spans="1:33" ht="9" customHeight="1">
      <c r="A78" s="910">
        <v>2</v>
      </c>
      <c r="C78" s="1988"/>
      <c r="D78" s="1988" t="s">
        <v>279</v>
      </c>
      <c r="E78" s="1990"/>
      <c r="F78" s="971" t="s">
        <v>323</v>
      </c>
      <c r="G78" s="969">
        <f>SUMIF($B$40:$B$77,"２",G40:G77)</f>
        <v>0</v>
      </c>
      <c r="H78" s="972" t="s">
        <v>324</v>
      </c>
      <c r="I78" s="970" t="s">
        <v>323</v>
      </c>
      <c r="J78" s="969">
        <f>SUMIF($B$40:$B$77,"２",J40:J77)</f>
        <v>0</v>
      </c>
      <c r="K78" s="970" t="s">
        <v>324</v>
      </c>
      <c r="L78" s="971" t="s">
        <v>323</v>
      </c>
      <c r="M78" s="938">
        <f>SUMIF($B$40:$B$77,"２",M40:M77)</f>
        <v>0</v>
      </c>
      <c r="N78" s="941" t="s">
        <v>324</v>
      </c>
      <c r="O78" s="940" t="s">
        <v>323</v>
      </c>
      <c r="P78" s="938">
        <f>SUMIF($B$40:$B$77,"２",P40:P77)</f>
        <v>0</v>
      </c>
      <c r="Q78" s="942" t="s">
        <v>324</v>
      </c>
      <c r="R78" s="939" t="s">
        <v>323</v>
      </c>
      <c r="S78" s="969">
        <f>SUMIF($B$40:$B$77,"２",S40:S77)</f>
        <v>12590</v>
      </c>
      <c r="T78" s="972" t="s">
        <v>324</v>
      </c>
      <c r="U78" s="970" t="s">
        <v>323</v>
      </c>
      <c r="V78" s="969">
        <f>SUMIF($B$40:$B$77,"２",V40:V77)</f>
        <v>12590</v>
      </c>
      <c r="W78" s="970" t="s">
        <v>324</v>
      </c>
      <c r="X78" s="971" t="s">
        <v>323</v>
      </c>
      <c r="Y78" s="969">
        <f>SUMIF($B$40:$B$77,"２",Y40:Y77)</f>
        <v>12590</v>
      </c>
      <c r="Z78" s="972" t="s">
        <v>324</v>
      </c>
      <c r="AA78" s="970" t="s">
        <v>323</v>
      </c>
      <c r="AB78" s="969">
        <f>SUMIF($B$40:$B$77,"２",AB40:AB77)</f>
        <v>12590</v>
      </c>
      <c r="AC78" s="970" t="s">
        <v>324</v>
      </c>
      <c r="AD78" s="971" t="s">
        <v>323</v>
      </c>
      <c r="AE78" s="969">
        <f>SUMIF($B$40:$B$77,"２",AE40:AE77)</f>
        <v>12590</v>
      </c>
      <c r="AF78" s="970" t="s">
        <v>324</v>
      </c>
      <c r="AG78" s="929"/>
    </row>
    <row r="79" spans="1:33" ht="9" customHeight="1">
      <c r="A79" s="910">
        <v>1</v>
      </c>
      <c r="C79" s="1985"/>
      <c r="D79" s="1985"/>
      <c r="E79" s="1987"/>
      <c r="F79" s="945"/>
      <c r="G79" s="943">
        <f>SUMIF($B$40:$B$77,"１",G40:G77)</f>
        <v>17381</v>
      </c>
      <c r="H79" s="946"/>
      <c r="I79" s="944"/>
      <c r="J79" s="943">
        <f>SUMIF($B$40:$B$77,"１",J40:J77)</f>
        <v>12590</v>
      </c>
      <c r="K79" s="944"/>
      <c r="L79" s="945"/>
      <c r="M79" s="943">
        <f>SUMIF($B$40:$B$77,"１",M40:M77)</f>
        <v>12590</v>
      </c>
      <c r="N79" s="944"/>
      <c r="O79" s="945"/>
      <c r="P79" s="943">
        <f>SUMIF($B$40:$B$77,"１",P40:P77)</f>
        <v>12590</v>
      </c>
      <c r="Q79" s="947"/>
      <c r="R79" s="944"/>
      <c r="S79" s="943">
        <f>SUMIF($B$40:$B$77,"１",S40:S77)</f>
        <v>0</v>
      </c>
      <c r="T79" s="946"/>
      <c r="U79" s="944"/>
      <c r="V79" s="943">
        <f>SUMIF($B$40:$B$77,"１",V40:V77)</f>
        <v>0</v>
      </c>
      <c r="W79" s="944"/>
      <c r="X79" s="945"/>
      <c r="Y79" s="943">
        <f>SUMIF($B$40:$B$77,"１",Y40:Y77)</f>
        <v>0</v>
      </c>
      <c r="Z79" s="946"/>
      <c r="AA79" s="944"/>
      <c r="AB79" s="943">
        <f>SUMIF($B$40:$B$77,"１",AB40:AB77)</f>
        <v>0</v>
      </c>
      <c r="AC79" s="944"/>
      <c r="AD79" s="945"/>
      <c r="AE79" s="943">
        <f>SUMIF($B$40:$B$77,"１",AE40:AE77)</f>
        <v>0</v>
      </c>
      <c r="AF79" s="944"/>
      <c r="AG79" s="948"/>
    </row>
    <row r="80" spans="1:33" ht="9" customHeight="1">
      <c r="C80" s="1982" t="s">
        <v>342</v>
      </c>
      <c r="D80" s="1983"/>
      <c r="E80" s="1984"/>
      <c r="F80" s="975" t="s">
        <v>323</v>
      </c>
      <c r="G80" s="973">
        <f>SUMIF($A$4:$A$79,"２",G4:G79)</f>
        <v>0</v>
      </c>
      <c r="H80" s="976" t="s">
        <v>324</v>
      </c>
      <c r="I80" s="974" t="s">
        <v>323</v>
      </c>
      <c r="J80" s="973">
        <f>SUMIF($A$4:$A$79,"２",J4:J79)</f>
        <v>0</v>
      </c>
      <c r="K80" s="974" t="s">
        <v>324</v>
      </c>
      <c r="L80" s="975" t="s">
        <v>323</v>
      </c>
      <c r="M80" s="973">
        <f>SUMIF($A$4:$A$79,"２",M4:M79)</f>
        <v>0</v>
      </c>
      <c r="N80" s="974" t="s">
        <v>324</v>
      </c>
      <c r="O80" s="975" t="s">
        <v>323</v>
      </c>
      <c r="P80" s="973">
        <f>SUMIF($A$4:$A$79,"２",P4:P79)</f>
        <v>0</v>
      </c>
      <c r="Q80" s="977" t="s">
        <v>324</v>
      </c>
      <c r="R80" s="974" t="s">
        <v>323</v>
      </c>
      <c r="S80" s="973">
        <f>SUMIF($A$4:$A$79,"２",S4:S79)</f>
        <v>127789</v>
      </c>
      <c r="T80" s="976" t="s">
        <v>324</v>
      </c>
      <c r="U80" s="974" t="s">
        <v>323</v>
      </c>
      <c r="V80" s="973">
        <f>SUMIF($A$4:$A$79,"２",V4:V79)</f>
        <v>126723</v>
      </c>
      <c r="W80" s="974" t="s">
        <v>324</v>
      </c>
      <c r="X80" s="975" t="s">
        <v>323</v>
      </c>
      <c r="Y80" s="973">
        <f>SUMIF($A$4:$A$79,"２",Y4:Y79)</f>
        <v>128234</v>
      </c>
      <c r="Z80" s="976" t="s">
        <v>324</v>
      </c>
      <c r="AA80" s="974" t="s">
        <v>323</v>
      </c>
      <c r="AB80" s="973">
        <f>SUMIF($A$4:$A$79,"２",AB4:AB79)</f>
        <v>118838</v>
      </c>
      <c r="AC80" s="974" t="s">
        <v>324</v>
      </c>
      <c r="AD80" s="975" t="s">
        <v>323</v>
      </c>
      <c r="AE80" s="973">
        <f>SUMIF($A$4:$A$79,"２",AE4:AE79)</f>
        <v>114269</v>
      </c>
      <c r="AF80" s="974" t="s">
        <v>324</v>
      </c>
      <c r="AG80" s="918"/>
    </row>
    <row r="81" spans="3:33" ht="9" customHeight="1">
      <c r="C81" s="1985"/>
      <c r="D81" s="1986"/>
      <c r="E81" s="1987"/>
      <c r="F81" s="945"/>
      <c r="G81" s="943">
        <f>SUMIF($A$4:$A$79,"１",G4:G79)</f>
        <v>178578</v>
      </c>
      <c r="H81" s="946"/>
      <c r="I81" s="944"/>
      <c r="J81" s="943">
        <f>SUMIF($A$4:$A$79,"１",J4:J79)</f>
        <v>163992</v>
      </c>
      <c r="K81" s="944"/>
      <c r="L81" s="945"/>
      <c r="M81" s="943">
        <f>SUMIF($A$4:$A$79,"１",M4:M79)</f>
        <v>153708</v>
      </c>
      <c r="N81" s="944"/>
      <c r="O81" s="945"/>
      <c r="P81" s="943">
        <f>SUMIF($A$4:$A$79,"１",P4:P79)</f>
        <v>132404</v>
      </c>
      <c r="Q81" s="947"/>
      <c r="R81" s="944"/>
      <c r="S81" s="943">
        <f>SUMIF($A$4:$A$79,"１",S4:S79)</f>
        <v>316</v>
      </c>
      <c r="T81" s="946"/>
      <c r="U81" s="944"/>
      <c r="V81" s="943">
        <f>SUMIF($A$4:$A$79,"１",V4:V79)</f>
        <v>1162</v>
      </c>
      <c r="W81" s="944"/>
      <c r="X81" s="945"/>
      <c r="Y81" s="943">
        <f>SUMIF($A$4:$A$79,"１",Y4:Y79)</f>
        <v>5985</v>
      </c>
      <c r="Z81" s="946"/>
      <c r="AA81" s="944"/>
      <c r="AB81" s="943">
        <f>SUMIF($A$4:$A$79,"１",AB4:AB79)</f>
        <v>7430</v>
      </c>
      <c r="AC81" s="944"/>
      <c r="AD81" s="945"/>
      <c r="AE81" s="943">
        <f>SUMIF($A$4:$A$79,"１",AE4:AE79)</f>
        <v>11710</v>
      </c>
      <c r="AF81" s="944"/>
      <c r="AG81" s="948"/>
    </row>
    <row r="82" spans="3:33" ht="9" customHeight="1">
      <c r="C82" s="1988" t="s">
        <v>343</v>
      </c>
      <c r="D82" s="1989"/>
      <c r="E82" s="1990"/>
      <c r="F82" s="921" t="s">
        <v>323</v>
      </c>
      <c r="G82" s="919"/>
      <c r="H82" s="922" t="s">
        <v>324</v>
      </c>
      <c r="I82" s="919" t="s">
        <v>323</v>
      </c>
      <c r="J82" s="919"/>
      <c r="K82" s="919" t="s">
        <v>324</v>
      </c>
      <c r="L82" s="921" t="s">
        <v>323</v>
      </c>
      <c r="M82" s="919"/>
      <c r="N82" s="919" t="s">
        <v>324</v>
      </c>
      <c r="O82" s="921" t="s">
        <v>323</v>
      </c>
      <c r="P82" s="919"/>
      <c r="Q82" s="923" t="s">
        <v>324</v>
      </c>
      <c r="R82" s="919" t="s">
        <v>323</v>
      </c>
      <c r="S82" s="919"/>
      <c r="T82" s="922" t="s">
        <v>324</v>
      </c>
      <c r="U82" s="919" t="s">
        <v>323</v>
      </c>
      <c r="V82" s="919"/>
      <c r="W82" s="919" t="s">
        <v>324</v>
      </c>
      <c r="X82" s="921" t="s">
        <v>323</v>
      </c>
      <c r="Y82" s="919"/>
      <c r="Z82" s="922" t="s">
        <v>324</v>
      </c>
      <c r="AA82" s="919" t="s">
        <v>323</v>
      </c>
      <c r="AB82" s="919"/>
      <c r="AC82" s="919" t="s">
        <v>324</v>
      </c>
      <c r="AD82" s="921" t="s">
        <v>323</v>
      </c>
      <c r="AE82" s="919"/>
      <c r="AF82" s="919" t="s">
        <v>324</v>
      </c>
      <c r="AG82" s="929"/>
    </row>
    <row r="83" spans="3:33" ht="9" customHeight="1">
      <c r="C83" s="1985"/>
      <c r="D83" s="1986"/>
      <c r="E83" s="1987"/>
      <c r="F83" s="966"/>
      <c r="G83" s="965"/>
      <c r="H83" s="967"/>
      <c r="I83" s="965"/>
      <c r="J83" s="965"/>
      <c r="K83" s="965"/>
      <c r="L83" s="966"/>
      <c r="M83" s="965"/>
      <c r="N83" s="965"/>
      <c r="O83" s="966"/>
      <c r="P83" s="1097"/>
      <c r="Q83" s="968"/>
      <c r="R83" s="965"/>
      <c r="S83" s="944">
        <f>'○参考１(集計)'!N85</f>
        <v>0</v>
      </c>
      <c r="T83" s="967"/>
      <c r="U83" s="965"/>
      <c r="V83" s="944">
        <f>'○参考１(集計)'!R85</f>
        <v>0</v>
      </c>
      <c r="W83" s="965"/>
      <c r="X83" s="966"/>
      <c r="Y83" s="944">
        <f>'○参考１(集計)'!V85</f>
        <v>0</v>
      </c>
      <c r="Z83" s="967"/>
      <c r="AA83" s="965"/>
      <c r="AB83" s="944">
        <f>'○参考１(集計)'!Z85</f>
        <v>0</v>
      </c>
      <c r="AC83" s="965"/>
      <c r="AD83" s="966"/>
      <c r="AE83" s="944">
        <f>'○参考１(集計)'!AD85</f>
        <v>0</v>
      </c>
      <c r="AF83" s="965"/>
      <c r="AG83" s="948"/>
    </row>
    <row r="84" spans="3:33" ht="9" customHeight="1">
      <c r="D84" s="978"/>
    </row>
    <row r="85" spans="3:33" ht="9" customHeight="1">
      <c r="D85" s="1095" t="s">
        <v>772</v>
      </c>
    </row>
    <row r="86" spans="3:33" ht="9" customHeight="1"/>
  </sheetData>
  <mergeCells count="44">
    <mergeCell ref="C3:E3"/>
    <mergeCell ref="C4:C39"/>
    <mergeCell ref="D4:E5"/>
    <mergeCell ref="D6:E7"/>
    <mergeCell ref="D8:E9"/>
    <mergeCell ref="D10:E11"/>
    <mergeCell ref="D12:E13"/>
    <mergeCell ref="D14:E15"/>
    <mergeCell ref="E16:E17"/>
    <mergeCell ref="D32:E33"/>
    <mergeCell ref="D28:E29"/>
    <mergeCell ref="D30:E31"/>
    <mergeCell ref="D36:E37"/>
    <mergeCell ref="E18:E19"/>
    <mergeCell ref="D22:E23"/>
    <mergeCell ref="D24:E25"/>
    <mergeCell ref="D26:E27"/>
    <mergeCell ref="E20:E21"/>
    <mergeCell ref="D16:D21"/>
    <mergeCell ref="D38:E39"/>
    <mergeCell ref="D40:E41"/>
    <mergeCell ref="D34:E35"/>
    <mergeCell ref="D44:E45"/>
    <mergeCell ref="D46:E47"/>
    <mergeCell ref="D62:E63"/>
    <mergeCell ref="D78:E79"/>
    <mergeCell ref="D48:E49"/>
    <mergeCell ref="D50:E51"/>
    <mergeCell ref="C80:E81"/>
    <mergeCell ref="C82:E83"/>
    <mergeCell ref="D66:E67"/>
    <mergeCell ref="D68:E69"/>
    <mergeCell ref="D70:E71"/>
    <mergeCell ref="D72:E73"/>
    <mergeCell ref="D74:E75"/>
    <mergeCell ref="D76:E77"/>
    <mergeCell ref="C42:C79"/>
    <mergeCell ref="D52:E53"/>
    <mergeCell ref="D54:E55"/>
    <mergeCell ref="D56:E57"/>
    <mergeCell ref="D58:E59"/>
    <mergeCell ref="D60:E61"/>
    <mergeCell ref="D64:E65"/>
    <mergeCell ref="D42:E43"/>
  </mergeCells>
  <phoneticPr fontId="2"/>
  <printOptions horizontalCentered="1" verticalCentered="1"/>
  <pageMargins left="0" right="0" top="0" bottom="0" header="0.31496062992125984" footer="0"/>
  <pageSetup paperSize="9" scale="86" orientation="landscape" r:id="rId1"/>
  <headerFooter alignWithMargins="0"/>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B1:AA52"/>
  <sheetViews>
    <sheetView showGridLines="0" view="pageBreakPreview" topLeftCell="A13" zoomScale="115" zoomScaleNormal="100" zoomScaleSheetLayoutView="115" workbookViewId="0">
      <selection activeCell="B13" sqref="B13"/>
    </sheetView>
  </sheetViews>
  <sheetFormatPr defaultRowHeight="12"/>
  <cols>
    <col min="1" max="1" width="1.5" style="979" customWidth="1"/>
    <col min="2" max="2" width="30.625" style="979" customWidth="1"/>
    <col min="3" max="11" width="10.625" style="979" customWidth="1"/>
    <col min="12" max="12" width="9.625" style="979" customWidth="1"/>
    <col min="13" max="16384" width="9" style="979"/>
  </cols>
  <sheetData>
    <row r="1" spans="2:12" ht="21" customHeight="1" thickBot="1">
      <c r="B1" s="373" t="s">
        <v>441</v>
      </c>
      <c r="K1" s="1568" t="s">
        <v>344</v>
      </c>
      <c r="L1" s="1570"/>
    </row>
    <row r="2" spans="2:12" ht="20.100000000000001" customHeight="1">
      <c r="B2" s="5" t="s">
        <v>618</v>
      </c>
    </row>
    <row r="3" spans="2:12" ht="12.75" thickBot="1">
      <c r="L3" s="980" t="s">
        <v>71</v>
      </c>
    </row>
    <row r="4" spans="2:12" ht="18" customHeight="1">
      <c r="B4" s="981"/>
      <c r="C4" s="2000" t="s">
        <v>639</v>
      </c>
      <c r="D4" s="2001"/>
      <c r="E4" s="2001"/>
      <c r="F4" s="2001"/>
      <c r="G4" s="2001"/>
      <c r="H4" s="2001"/>
      <c r="I4" s="2001"/>
      <c r="J4" s="2001"/>
      <c r="K4" s="2002"/>
      <c r="L4" s="2003" t="s">
        <v>345</v>
      </c>
    </row>
    <row r="5" spans="2:12" ht="18" customHeight="1" thickBot="1">
      <c r="B5" s="982" t="s">
        <v>100</v>
      </c>
      <c r="C5" s="983" t="s">
        <v>702</v>
      </c>
      <c r="D5" s="983" t="s">
        <v>706</v>
      </c>
      <c r="E5" s="983" t="s">
        <v>767</v>
      </c>
      <c r="F5" s="984" t="s">
        <v>735</v>
      </c>
      <c r="G5" s="984" t="s">
        <v>768</v>
      </c>
      <c r="H5" s="984" t="s">
        <v>731</v>
      </c>
      <c r="I5" s="984" t="s">
        <v>732</v>
      </c>
      <c r="J5" s="984" t="s">
        <v>733</v>
      </c>
      <c r="K5" s="984" t="s">
        <v>734</v>
      </c>
      <c r="L5" s="2004"/>
    </row>
    <row r="6" spans="2:12" ht="36" customHeight="1">
      <c r="B6" s="985" t="s">
        <v>610</v>
      </c>
      <c r="C6" s="986"/>
      <c r="D6" s="986"/>
      <c r="E6" s="986"/>
      <c r="F6" s="987"/>
      <c r="G6" s="987"/>
      <c r="H6" s="987"/>
      <c r="I6" s="987"/>
      <c r="J6" s="987"/>
      <c r="K6" s="987"/>
      <c r="L6" s="988"/>
    </row>
    <row r="7" spans="2:12" ht="36" customHeight="1">
      <c r="B7" s="985" t="s">
        <v>611</v>
      </c>
      <c r="C7" s="986"/>
      <c r="D7" s="986"/>
      <c r="E7" s="986"/>
      <c r="F7" s="987"/>
      <c r="G7" s="987"/>
      <c r="H7" s="987"/>
      <c r="I7" s="987"/>
      <c r="J7" s="987"/>
      <c r="K7" s="987"/>
      <c r="L7" s="988"/>
    </row>
    <row r="8" spans="2:12" ht="36" customHeight="1">
      <c r="B8" s="985" t="s">
        <v>346</v>
      </c>
      <c r="C8" s="986"/>
      <c r="D8" s="986"/>
      <c r="E8" s="986"/>
      <c r="F8" s="987"/>
      <c r="G8" s="987"/>
      <c r="H8" s="987"/>
      <c r="I8" s="987"/>
      <c r="J8" s="987"/>
      <c r="K8" s="987"/>
      <c r="L8" s="988"/>
    </row>
    <row r="9" spans="2:12" ht="36" customHeight="1">
      <c r="B9" s="985" t="s">
        <v>347</v>
      </c>
      <c r="C9" s="986"/>
      <c r="D9" s="986"/>
      <c r="E9" s="986"/>
      <c r="F9" s="987"/>
      <c r="G9" s="987"/>
      <c r="H9" s="987"/>
      <c r="I9" s="987"/>
      <c r="J9" s="987"/>
      <c r="K9" s="987"/>
      <c r="L9" s="988"/>
    </row>
    <row r="10" spans="2:12" ht="36" customHeight="1">
      <c r="B10" s="985" t="s">
        <v>348</v>
      </c>
      <c r="C10" s="1130" t="str">
        <f>IF(C9=0,"",IF(C8/C9&gt;1,1,1-C8/C9))</f>
        <v/>
      </c>
      <c r="D10" s="1130" t="str">
        <f t="shared" ref="D10:K10" si="0">IF(D9=0,"",IF(D8/D9&gt;1,1,1-D8/D9))</f>
        <v/>
      </c>
      <c r="E10" s="1130" t="str">
        <f t="shared" si="0"/>
        <v/>
      </c>
      <c r="F10" s="1131" t="str">
        <f t="shared" si="0"/>
        <v/>
      </c>
      <c r="G10" s="1131" t="str">
        <f t="shared" si="0"/>
        <v/>
      </c>
      <c r="H10" s="1131" t="str">
        <f t="shared" si="0"/>
        <v/>
      </c>
      <c r="I10" s="1131" t="str">
        <f t="shared" si="0"/>
        <v/>
      </c>
      <c r="J10" s="1131" t="str">
        <f t="shared" si="0"/>
        <v/>
      </c>
      <c r="K10" s="1131" t="str">
        <f t="shared" si="0"/>
        <v/>
      </c>
      <c r="L10" s="988"/>
    </row>
    <row r="11" spans="2:12" ht="36" customHeight="1">
      <c r="B11" s="985" t="s">
        <v>349</v>
      </c>
      <c r="C11" s="1134" t="e">
        <f>SUM(C10*C7)</f>
        <v>#VALUE!</v>
      </c>
      <c r="D11" s="1134" t="e">
        <f t="shared" ref="D11:K11" si="1">SUM(D10*D7)</f>
        <v>#VALUE!</v>
      </c>
      <c r="E11" s="1134" t="e">
        <f t="shared" si="1"/>
        <v>#VALUE!</v>
      </c>
      <c r="F11" s="1135" t="e">
        <f t="shared" si="1"/>
        <v>#VALUE!</v>
      </c>
      <c r="G11" s="1135" t="e">
        <f t="shared" si="1"/>
        <v>#VALUE!</v>
      </c>
      <c r="H11" s="1135" t="e">
        <f t="shared" si="1"/>
        <v>#VALUE!</v>
      </c>
      <c r="I11" s="1135" t="e">
        <f t="shared" si="1"/>
        <v>#VALUE!</v>
      </c>
      <c r="J11" s="1135" t="e">
        <f t="shared" si="1"/>
        <v>#VALUE!</v>
      </c>
      <c r="K11" s="1135" t="e">
        <f t="shared" si="1"/>
        <v>#VALUE!</v>
      </c>
      <c r="L11" s="988"/>
    </row>
    <row r="12" spans="2:12" ht="36" customHeight="1" thickBot="1">
      <c r="B12" s="989" t="s">
        <v>612</v>
      </c>
      <c r="C12" s="1132" t="e">
        <f>SUM(C6+C11)</f>
        <v>#VALUE!</v>
      </c>
      <c r="D12" s="1132" t="e">
        <f t="shared" ref="D12:K12" si="2">SUM(D6+D11)</f>
        <v>#VALUE!</v>
      </c>
      <c r="E12" s="1132" t="e">
        <f t="shared" si="2"/>
        <v>#VALUE!</v>
      </c>
      <c r="F12" s="1133" t="e">
        <f t="shared" si="2"/>
        <v>#VALUE!</v>
      </c>
      <c r="G12" s="1133" t="e">
        <f t="shared" si="2"/>
        <v>#VALUE!</v>
      </c>
      <c r="H12" s="1133" t="e">
        <f t="shared" si="2"/>
        <v>#VALUE!</v>
      </c>
      <c r="I12" s="1133" t="e">
        <f t="shared" si="2"/>
        <v>#VALUE!</v>
      </c>
      <c r="J12" s="1133" t="e">
        <f t="shared" si="2"/>
        <v>#VALUE!</v>
      </c>
      <c r="K12" s="1133" t="e">
        <f t="shared" si="2"/>
        <v>#VALUE!</v>
      </c>
      <c r="L12" s="990"/>
    </row>
    <row r="14" spans="2:12" ht="20.100000000000001" customHeight="1">
      <c r="B14" s="5" t="s">
        <v>350</v>
      </c>
    </row>
    <row r="15" spans="2:12" ht="12.75" thickBot="1">
      <c r="L15" s="980" t="s">
        <v>71</v>
      </c>
    </row>
    <row r="16" spans="2:12" ht="18" customHeight="1">
      <c r="B16" s="981"/>
      <c r="C16" s="2000" t="s">
        <v>351</v>
      </c>
      <c r="D16" s="2001"/>
      <c r="E16" s="2001"/>
      <c r="F16" s="2001"/>
      <c r="G16" s="2001"/>
      <c r="H16" s="2001"/>
      <c r="I16" s="2001"/>
      <c r="J16" s="2001"/>
      <c r="K16" s="2002"/>
      <c r="L16" s="2003" t="s">
        <v>345</v>
      </c>
    </row>
    <row r="17" spans="2:27" ht="18" customHeight="1" thickBot="1">
      <c r="B17" s="982" t="s">
        <v>100</v>
      </c>
      <c r="C17" s="983" t="str">
        <f>C5</f>
        <v>Ｈ２８決算額</v>
      </c>
      <c r="D17" s="983" t="str">
        <f t="shared" ref="D17:K17" si="3">D5</f>
        <v>Ｈ２９決算額</v>
      </c>
      <c r="E17" s="983" t="str">
        <f t="shared" si="3"/>
        <v>Ｈ３０決算額</v>
      </c>
      <c r="F17" s="984" t="str">
        <f t="shared" si="3"/>
        <v>R元</v>
      </c>
      <c r="G17" s="984" t="str">
        <f t="shared" si="3"/>
        <v>R２</v>
      </c>
      <c r="H17" s="984" t="str">
        <f t="shared" si="3"/>
        <v>R３</v>
      </c>
      <c r="I17" s="984" t="str">
        <f t="shared" si="3"/>
        <v>R４</v>
      </c>
      <c r="J17" s="984" t="str">
        <f t="shared" si="3"/>
        <v>R５</v>
      </c>
      <c r="K17" s="984" t="str">
        <f t="shared" si="3"/>
        <v>R６</v>
      </c>
      <c r="L17" s="2004"/>
    </row>
    <row r="18" spans="2:27" ht="24.95" customHeight="1">
      <c r="B18" s="991" t="s">
        <v>352</v>
      </c>
      <c r="C18" s="992"/>
      <c r="D18" s="992"/>
      <c r="E18" s="992"/>
      <c r="F18" s="993"/>
      <c r="G18" s="993"/>
      <c r="H18" s="993"/>
      <c r="I18" s="993"/>
      <c r="J18" s="993"/>
      <c r="K18" s="993"/>
      <c r="L18" s="994"/>
    </row>
    <row r="19" spans="2:27" ht="24.95" customHeight="1">
      <c r="B19" s="985" t="s">
        <v>353</v>
      </c>
      <c r="C19" s="986">
        <v>20086</v>
      </c>
      <c r="D19" s="986">
        <v>20256</v>
      </c>
      <c r="E19" s="986">
        <v>17518</v>
      </c>
      <c r="F19" s="987">
        <v>13880</v>
      </c>
      <c r="G19" s="987">
        <v>16656</v>
      </c>
      <c r="H19" s="987">
        <v>16656</v>
      </c>
      <c r="I19" s="987">
        <v>17276</v>
      </c>
      <c r="J19" s="987">
        <v>17276</v>
      </c>
      <c r="K19" s="987">
        <v>17276</v>
      </c>
      <c r="L19" s="988"/>
    </row>
    <row r="20" spans="2:27" ht="24.95" customHeight="1">
      <c r="B20" s="985" t="s">
        <v>354</v>
      </c>
      <c r="C20" s="986">
        <v>50225</v>
      </c>
      <c r="D20" s="986">
        <v>40529</v>
      </c>
      <c r="E20" s="986">
        <v>42082</v>
      </c>
      <c r="F20" s="987">
        <v>26743</v>
      </c>
      <c r="G20" s="987">
        <v>24669</v>
      </c>
      <c r="H20" s="987">
        <v>23957</v>
      </c>
      <c r="I20" s="987">
        <v>23957</v>
      </c>
      <c r="J20" s="987">
        <v>23957</v>
      </c>
      <c r="K20" s="987">
        <v>23957</v>
      </c>
      <c r="L20" s="988"/>
    </row>
    <row r="21" spans="2:27" ht="24.95" customHeight="1">
      <c r="B21" s="985" t="s">
        <v>355</v>
      </c>
      <c r="C21" s="986"/>
      <c r="D21" s="986"/>
      <c r="E21" s="986"/>
      <c r="F21" s="987"/>
      <c r="G21" s="987"/>
      <c r="H21" s="987"/>
      <c r="I21" s="987"/>
      <c r="J21" s="987"/>
      <c r="K21" s="987"/>
      <c r="L21" s="988"/>
    </row>
    <row r="22" spans="2:27" ht="24.95" customHeight="1">
      <c r="B22" s="985" t="s">
        <v>507</v>
      </c>
      <c r="C22" s="986"/>
      <c r="D22" s="986"/>
      <c r="E22" s="986"/>
      <c r="F22" s="987"/>
      <c r="G22" s="987"/>
      <c r="H22" s="987"/>
      <c r="I22" s="987"/>
      <c r="J22" s="987"/>
      <c r="K22" s="987"/>
      <c r="L22" s="988"/>
    </row>
    <row r="23" spans="2:27" ht="30" customHeight="1" thickBot="1">
      <c r="B23" s="995" t="s">
        <v>110</v>
      </c>
      <c r="C23" s="1079">
        <f>SUM(C18:C22)</f>
        <v>70311</v>
      </c>
      <c r="D23" s="996">
        <f>SUM(D18:D22)</f>
        <v>60785</v>
      </c>
      <c r="E23" s="996">
        <f>SUM(E18:E22)</f>
        <v>59600</v>
      </c>
      <c r="F23" s="997">
        <f t="shared" ref="F23:K23" si="4">SUM(F18:F22)</f>
        <v>40623</v>
      </c>
      <c r="G23" s="997">
        <f t="shared" si="4"/>
        <v>41325</v>
      </c>
      <c r="H23" s="997">
        <f t="shared" si="4"/>
        <v>40613</v>
      </c>
      <c r="I23" s="997">
        <f t="shared" si="4"/>
        <v>41233</v>
      </c>
      <c r="J23" s="997">
        <f t="shared" si="4"/>
        <v>41233</v>
      </c>
      <c r="K23" s="997">
        <f t="shared" si="4"/>
        <v>41233</v>
      </c>
      <c r="L23" s="998"/>
    </row>
    <row r="24" spans="2:27" ht="12.75" thickBot="1"/>
    <row r="25" spans="2:27" s="887" customFormat="1" ht="20.100000000000001" customHeight="1" thickBot="1">
      <c r="B25" s="373" t="s">
        <v>619</v>
      </c>
      <c r="P25" s="999"/>
      <c r="Z25" s="2008" t="s">
        <v>17</v>
      </c>
      <c r="AA25" s="2009"/>
    </row>
    <row r="26" spans="2:27" s="887" customFormat="1" ht="12.75" thickBot="1">
      <c r="B26" s="1000"/>
      <c r="L26" s="980" t="s">
        <v>71</v>
      </c>
      <c r="P26" s="999"/>
      <c r="Z26" s="1001"/>
      <c r="AA26" s="1001"/>
    </row>
    <row r="27" spans="2:27" s="887" customFormat="1" ht="18" customHeight="1">
      <c r="B27" s="2005" t="s">
        <v>356</v>
      </c>
      <c r="C27" s="2001" t="s">
        <v>357</v>
      </c>
      <c r="D27" s="2001"/>
      <c r="E27" s="2001"/>
      <c r="F27" s="2001"/>
      <c r="G27" s="2001"/>
      <c r="H27" s="2001"/>
      <c r="I27" s="2001"/>
      <c r="J27" s="2001"/>
      <c r="K27" s="2002"/>
      <c r="L27" s="2003" t="s">
        <v>345</v>
      </c>
      <c r="P27" s="1002"/>
      <c r="Z27" s="2007" t="s">
        <v>99</v>
      </c>
      <c r="AA27" s="2007"/>
    </row>
    <row r="28" spans="2:27" ht="18" customHeight="1" thickBot="1">
      <c r="B28" s="2006"/>
      <c r="C28" s="983" t="str">
        <f>C5</f>
        <v>Ｈ２８決算額</v>
      </c>
      <c r="D28" s="983" t="str">
        <f t="shared" ref="D28:K28" si="5">D5</f>
        <v>Ｈ２９決算額</v>
      </c>
      <c r="E28" s="983" t="str">
        <f t="shared" si="5"/>
        <v>Ｈ３０決算額</v>
      </c>
      <c r="F28" s="984" t="str">
        <f t="shared" si="5"/>
        <v>R元</v>
      </c>
      <c r="G28" s="984" t="str">
        <f t="shared" si="5"/>
        <v>R２</v>
      </c>
      <c r="H28" s="984" t="str">
        <f t="shared" si="5"/>
        <v>R３</v>
      </c>
      <c r="I28" s="984" t="str">
        <f t="shared" si="5"/>
        <v>R４</v>
      </c>
      <c r="J28" s="984" t="str">
        <f t="shared" si="5"/>
        <v>R５</v>
      </c>
      <c r="K28" s="984" t="str">
        <f t="shared" si="5"/>
        <v>R６</v>
      </c>
      <c r="L28" s="2004"/>
    </row>
    <row r="29" spans="2:27" ht="21.95" customHeight="1">
      <c r="B29" s="1003"/>
      <c r="C29" s="992"/>
      <c r="D29" s="992"/>
      <c r="E29" s="992"/>
      <c r="F29" s="993"/>
      <c r="G29" s="993"/>
      <c r="H29" s="993"/>
      <c r="I29" s="993"/>
      <c r="J29" s="993"/>
      <c r="K29" s="993"/>
      <c r="L29" s="994"/>
    </row>
    <row r="30" spans="2:27" ht="21.95" customHeight="1">
      <c r="B30" s="1004"/>
      <c r="C30" s="986"/>
      <c r="D30" s="986"/>
      <c r="E30" s="986"/>
      <c r="F30" s="987"/>
      <c r="G30" s="987"/>
      <c r="H30" s="987"/>
      <c r="I30" s="987"/>
      <c r="J30" s="987"/>
      <c r="K30" s="987"/>
      <c r="L30" s="988"/>
    </row>
    <row r="31" spans="2:27" ht="21.95" customHeight="1">
      <c r="B31" s="1004"/>
      <c r="C31" s="986"/>
      <c r="D31" s="986"/>
      <c r="E31" s="986"/>
      <c r="F31" s="987"/>
      <c r="G31" s="987"/>
      <c r="H31" s="987"/>
      <c r="I31" s="987"/>
      <c r="J31" s="987"/>
      <c r="K31" s="987"/>
      <c r="L31" s="988"/>
    </row>
    <row r="32" spans="2:27" ht="21.95" customHeight="1">
      <c r="B32" s="1004"/>
      <c r="C32" s="986"/>
      <c r="D32" s="986"/>
      <c r="E32" s="986"/>
      <c r="F32" s="987"/>
      <c r="G32" s="987"/>
      <c r="H32" s="987"/>
      <c r="I32" s="987"/>
      <c r="J32" s="987"/>
      <c r="K32" s="987"/>
      <c r="L32" s="988"/>
    </row>
    <row r="33" spans="2:12" ht="21.95" customHeight="1" thickBot="1">
      <c r="B33" s="1005"/>
      <c r="C33" s="1006"/>
      <c r="D33" s="1006"/>
      <c r="E33" s="1006"/>
      <c r="F33" s="1007"/>
      <c r="G33" s="1007"/>
      <c r="H33" s="1007"/>
      <c r="I33" s="1007"/>
      <c r="J33" s="1007"/>
      <c r="K33" s="1007"/>
      <c r="L33" s="1008"/>
    </row>
    <row r="34" spans="2:12" ht="21.95" customHeight="1" thickTop="1" thickBot="1">
      <c r="B34" s="1009" t="s">
        <v>110</v>
      </c>
      <c r="C34" s="1010">
        <f>SUM(C29:C33)</f>
        <v>0</v>
      </c>
      <c r="D34" s="1010">
        <f>SUM(D29:D33)</f>
        <v>0</v>
      </c>
      <c r="E34" s="1010">
        <f>SUM(E29:E33)</f>
        <v>0</v>
      </c>
      <c r="F34" s="1011">
        <f t="shared" ref="F34:K34" si="6">SUM(F29:F33)</f>
        <v>0</v>
      </c>
      <c r="G34" s="1011">
        <f t="shared" si="6"/>
        <v>0</v>
      </c>
      <c r="H34" s="1011">
        <f t="shared" si="6"/>
        <v>0</v>
      </c>
      <c r="I34" s="1011">
        <f t="shared" si="6"/>
        <v>0</v>
      </c>
      <c r="J34" s="1011">
        <f t="shared" si="6"/>
        <v>0</v>
      </c>
      <c r="K34" s="1011">
        <f t="shared" si="6"/>
        <v>0</v>
      </c>
      <c r="L34" s="1012"/>
    </row>
    <row r="36" spans="2:12" ht="21.75" customHeight="1">
      <c r="B36" s="5" t="s">
        <v>358</v>
      </c>
    </row>
    <row r="37" spans="2:12" ht="9" customHeight="1" thickBot="1">
      <c r="L37" s="980" t="s">
        <v>71</v>
      </c>
    </row>
    <row r="38" spans="2:12" ht="18" customHeight="1">
      <c r="B38" s="981"/>
      <c r="C38" s="2000" t="s">
        <v>614</v>
      </c>
      <c r="D38" s="2001"/>
      <c r="E38" s="2001"/>
      <c r="F38" s="2001"/>
      <c r="G38" s="2001"/>
      <c r="H38" s="2001"/>
      <c r="I38" s="2001"/>
      <c r="J38" s="2001"/>
      <c r="K38" s="2002"/>
      <c r="L38" s="2003" t="s">
        <v>345</v>
      </c>
    </row>
    <row r="39" spans="2:12" ht="18" customHeight="1" thickBot="1">
      <c r="B39" s="982"/>
      <c r="C39" s="983" t="str">
        <f>C5</f>
        <v>Ｈ２８決算額</v>
      </c>
      <c r="D39" s="983" t="str">
        <f t="shared" ref="D39:K39" si="7">D5</f>
        <v>Ｈ２９決算額</v>
      </c>
      <c r="E39" s="983" t="str">
        <f t="shared" si="7"/>
        <v>Ｈ３０決算額</v>
      </c>
      <c r="F39" s="984" t="str">
        <f t="shared" si="7"/>
        <v>R元</v>
      </c>
      <c r="G39" s="984" t="str">
        <f t="shared" si="7"/>
        <v>R２</v>
      </c>
      <c r="H39" s="984" t="str">
        <f t="shared" si="7"/>
        <v>R３</v>
      </c>
      <c r="I39" s="984" t="str">
        <f t="shared" si="7"/>
        <v>R４</v>
      </c>
      <c r="J39" s="984" t="str">
        <f t="shared" si="7"/>
        <v>R５</v>
      </c>
      <c r="K39" s="984" t="str">
        <f t="shared" si="7"/>
        <v>R６</v>
      </c>
      <c r="L39" s="2004"/>
    </row>
    <row r="40" spans="2:12" ht="51" customHeight="1">
      <c r="B40" s="991" t="s">
        <v>613</v>
      </c>
      <c r="C40" s="992"/>
      <c r="D40" s="992"/>
      <c r="E40" s="992"/>
      <c r="F40" s="993"/>
      <c r="G40" s="993"/>
      <c r="H40" s="993"/>
      <c r="I40" s="993"/>
      <c r="J40" s="993"/>
      <c r="K40" s="993"/>
      <c r="L40" s="994"/>
    </row>
    <row r="41" spans="2:12" ht="51" customHeight="1">
      <c r="B41" s="985" t="s">
        <v>620</v>
      </c>
      <c r="C41" s="986"/>
      <c r="D41" s="986"/>
      <c r="E41" s="986"/>
      <c r="F41" s="987"/>
      <c r="G41" s="987"/>
      <c r="H41" s="987"/>
      <c r="I41" s="987"/>
      <c r="J41" s="987"/>
      <c r="K41" s="987"/>
      <c r="L41" s="988"/>
    </row>
    <row r="42" spans="2:12" ht="51" customHeight="1">
      <c r="B42" s="985" t="s">
        <v>621</v>
      </c>
      <c r="C42" s="986"/>
      <c r="D42" s="986"/>
      <c r="E42" s="986"/>
      <c r="F42" s="987"/>
      <c r="G42" s="987"/>
      <c r="H42" s="987"/>
      <c r="I42" s="987"/>
      <c r="J42" s="987"/>
      <c r="K42" s="987"/>
      <c r="L42" s="988"/>
    </row>
    <row r="43" spans="2:12" ht="51" customHeight="1">
      <c r="B43" s="985" t="s">
        <v>622</v>
      </c>
      <c r="C43" s="986"/>
      <c r="D43" s="986"/>
      <c r="E43" s="986"/>
      <c r="F43" s="987"/>
      <c r="G43" s="987"/>
      <c r="H43" s="987"/>
      <c r="I43" s="987"/>
      <c r="J43" s="987"/>
      <c r="K43" s="987"/>
      <c r="L43" s="988"/>
    </row>
    <row r="44" spans="2:12" ht="51" customHeight="1">
      <c r="B44" s="985" t="s">
        <v>623</v>
      </c>
      <c r="C44" s="986"/>
      <c r="D44" s="986"/>
      <c r="E44" s="986"/>
      <c r="F44" s="987"/>
      <c r="G44" s="987"/>
      <c r="H44" s="987"/>
      <c r="I44" s="987"/>
      <c r="J44" s="987"/>
      <c r="K44" s="987"/>
      <c r="L44" s="988"/>
    </row>
    <row r="45" spans="2:12" ht="51" customHeight="1">
      <c r="B45" s="1109" t="s">
        <v>625</v>
      </c>
      <c r="C45" s="1006"/>
      <c r="D45" s="1006"/>
      <c r="E45" s="1006"/>
      <c r="F45" s="1007"/>
      <c r="G45" s="1007"/>
      <c r="H45" s="1007"/>
      <c r="I45" s="1007"/>
      <c r="J45" s="1007"/>
      <c r="K45" s="1007"/>
      <c r="L45" s="1008"/>
    </row>
    <row r="46" spans="2:12" ht="51" customHeight="1">
      <c r="B46" s="1109" t="s">
        <v>438</v>
      </c>
      <c r="C46" s="1006"/>
      <c r="D46" s="1006"/>
      <c r="E46" s="1006"/>
      <c r="F46" s="1007"/>
      <c r="G46" s="1007"/>
      <c r="H46" s="1007"/>
      <c r="I46" s="1007"/>
      <c r="J46" s="1007"/>
      <c r="K46" s="1007"/>
      <c r="L46" s="1008"/>
    </row>
    <row r="47" spans="2:12" ht="51" customHeight="1">
      <c r="B47" s="985" t="s">
        <v>624</v>
      </c>
      <c r="C47" s="986"/>
      <c r="D47" s="986"/>
      <c r="E47" s="986"/>
      <c r="F47" s="987"/>
      <c r="G47" s="987"/>
      <c r="H47" s="987"/>
      <c r="I47" s="987"/>
      <c r="J47" s="987"/>
      <c r="K47" s="987"/>
      <c r="L47" s="988"/>
    </row>
    <row r="48" spans="2:12" ht="51" customHeight="1" thickBot="1">
      <c r="B48" s="1013" t="s">
        <v>701</v>
      </c>
      <c r="C48" s="1014"/>
      <c r="D48" s="1014"/>
      <c r="E48" s="1014"/>
      <c r="F48" s="1015"/>
      <c r="G48" s="1015"/>
      <c r="H48" s="1015"/>
      <c r="I48" s="1015"/>
      <c r="J48" s="1015"/>
      <c r="K48" s="1015"/>
      <c r="L48" s="1016"/>
    </row>
    <row r="49" spans="2:12" ht="51" customHeight="1" thickTop="1" thickBot="1">
      <c r="B49" s="995" t="s">
        <v>110</v>
      </c>
      <c r="C49" s="996">
        <f>SUM(C40:C48)</f>
        <v>0</v>
      </c>
      <c r="D49" s="996">
        <f>SUM(D40:D48)</f>
        <v>0</v>
      </c>
      <c r="E49" s="996">
        <f>SUM(E40:E48)</f>
        <v>0</v>
      </c>
      <c r="F49" s="997">
        <f t="shared" ref="F49:K49" si="8">SUM(F40:F48)</f>
        <v>0</v>
      </c>
      <c r="G49" s="997">
        <f t="shared" si="8"/>
        <v>0</v>
      </c>
      <c r="H49" s="997">
        <f t="shared" si="8"/>
        <v>0</v>
      </c>
      <c r="I49" s="997">
        <f t="shared" si="8"/>
        <v>0</v>
      </c>
      <c r="J49" s="997">
        <f t="shared" si="8"/>
        <v>0</v>
      </c>
      <c r="K49" s="997">
        <f t="shared" si="8"/>
        <v>0</v>
      </c>
      <c r="L49" s="998"/>
    </row>
    <row r="50" spans="2:12" ht="13.5" customHeight="1">
      <c r="B50" s="979" t="s">
        <v>359</v>
      </c>
    </row>
    <row r="51" spans="2:12" ht="13.5" customHeight="1">
      <c r="B51" s="979" t="s">
        <v>360</v>
      </c>
    </row>
    <row r="52" spans="2:12" ht="13.5" customHeight="1">
      <c r="B52" s="979" t="s">
        <v>652</v>
      </c>
    </row>
  </sheetData>
  <mergeCells count="12">
    <mergeCell ref="Z27:AA27"/>
    <mergeCell ref="Z25:AA25"/>
    <mergeCell ref="K1:L1"/>
    <mergeCell ref="C4:K4"/>
    <mergeCell ref="L4:L5"/>
    <mergeCell ref="C16:K16"/>
    <mergeCell ref="L16:L17"/>
    <mergeCell ref="C38:K38"/>
    <mergeCell ref="L38:L39"/>
    <mergeCell ref="B27:B28"/>
    <mergeCell ref="C27:K27"/>
    <mergeCell ref="L27:L28"/>
  </mergeCells>
  <phoneticPr fontId="2"/>
  <pageMargins left="0.7" right="0.39370078740157483" top="0.38" bottom="0.31" header="0.28999999999999998" footer="0.24"/>
  <pageSetup paperSize="9" scale="91" orientation="landscape" r:id="rId1"/>
  <headerFooter alignWithMargins="0"/>
  <rowBreaks count="2" manualBreakCount="2">
    <brk id="24" min="1" max="11" man="1"/>
    <brk id="35" min="1" max="11" man="1"/>
  </rowBreaks>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K26"/>
  <sheetViews>
    <sheetView showGridLines="0" view="pageBreakPreview" zoomScaleNormal="100" zoomScaleSheetLayoutView="100" workbookViewId="0"/>
  </sheetViews>
  <sheetFormatPr defaultRowHeight="19.5" customHeight="1"/>
  <cols>
    <col min="1" max="1" width="19.625" style="1062" customWidth="1"/>
    <col min="2" max="11" width="10.125" style="1062" customWidth="1"/>
    <col min="12" max="16384" width="9" style="1062"/>
  </cols>
  <sheetData>
    <row r="1" spans="1:11" ht="19.5" customHeight="1" thickBot="1">
      <c r="A1" s="373" t="s">
        <v>445</v>
      </c>
      <c r="J1" s="1666" t="s">
        <v>439</v>
      </c>
      <c r="K1" s="1668"/>
    </row>
    <row r="3" spans="1:11" ht="19.5" customHeight="1">
      <c r="A3" s="373" t="s">
        <v>442</v>
      </c>
    </row>
    <row r="4" spans="1:11" ht="19.5" customHeight="1" thickBot="1">
      <c r="K4" s="1082" t="s">
        <v>71</v>
      </c>
    </row>
    <row r="5" spans="1:11" s="1061" customFormat="1" ht="19.5" customHeight="1" thickBot="1">
      <c r="A5" s="1063" t="s">
        <v>100</v>
      </c>
      <c r="B5" s="1245" t="str">
        <f>○参考３!C5</f>
        <v>Ｈ２８決算額</v>
      </c>
      <c r="C5" s="1245" t="str">
        <f>○参考３!D5</f>
        <v>Ｈ２９決算額</v>
      </c>
      <c r="D5" s="1245" t="str">
        <f>○参考３!E5</f>
        <v>Ｈ３０決算額</v>
      </c>
      <c r="E5" s="1253" t="str">
        <f>○参考３!F5</f>
        <v>R元</v>
      </c>
      <c r="F5" s="1253" t="str">
        <f>○参考３!G5</f>
        <v>R２</v>
      </c>
      <c r="G5" s="1253" t="str">
        <f>○参考３!H5</f>
        <v>R３</v>
      </c>
      <c r="H5" s="1253" t="str">
        <f>○参考３!I5</f>
        <v>R４</v>
      </c>
      <c r="I5" s="1253" t="str">
        <f>○参考３!J5</f>
        <v>R５</v>
      </c>
      <c r="J5" s="1253" t="str">
        <f>○参考３!K5</f>
        <v>R６</v>
      </c>
      <c r="K5" s="1064" t="s">
        <v>345</v>
      </c>
    </row>
    <row r="6" spans="1:11" ht="19.5" customHeight="1">
      <c r="A6" s="1065" t="s">
        <v>352</v>
      </c>
      <c r="B6" s="1069"/>
      <c r="C6" s="1070"/>
      <c r="D6" s="1070"/>
      <c r="E6" s="1070"/>
      <c r="F6" s="1070"/>
      <c r="G6" s="1070"/>
      <c r="H6" s="1070"/>
      <c r="I6" s="1070"/>
      <c r="J6" s="1070"/>
      <c r="K6" s="1071"/>
    </row>
    <row r="7" spans="1:11" ht="19.5" customHeight="1">
      <c r="A7" s="1066" t="s">
        <v>353</v>
      </c>
      <c r="B7" s="1072">
        <v>265233</v>
      </c>
      <c r="C7" s="1073">
        <v>249228</v>
      </c>
      <c r="D7" s="1073">
        <v>235746</v>
      </c>
      <c r="E7" s="1073">
        <v>225683</v>
      </c>
      <c r="F7" s="1073">
        <v>212649</v>
      </c>
      <c r="G7" s="1073">
        <v>199415</v>
      </c>
      <c r="H7" s="1073">
        <v>185356</v>
      </c>
      <c r="I7" s="1073">
        <v>171085</v>
      </c>
      <c r="J7" s="1073">
        <v>156598</v>
      </c>
      <c r="K7" s="1074"/>
    </row>
    <row r="8" spans="1:11" ht="19.5" customHeight="1">
      <c r="A8" s="1066" t="s">
        <v>354</v>
      </c>
      <c r="B8" s="1072">
        <v>397315</v>
      </c>
      <c r="C8" s="1073">
        <v>353828</v>
      </c>
      <c r="D8" s="1073">
        <v>318857</v>
      </c>
      <c r="E8" s="1073">
        <v>298646</v>
      </c>
      <c r="F8" s="1073">
        <v>280112</v>
      </c>
      <c r="G8" s="1073">
        <v>261909</v>
      </c>
      <c r="H8" s="1073">
        <v>243327</v>
      </c>
      <c r="I8" s="1073">
        <v>224356</v>
      </c>
      <c r="J8" s="1073">
        <v>204987</v>
      </c>
      <c r="K8" s="1074"/>
    </row>
    <row r="9" spans="1:11" ht="19.5" customHeight="1">
      <c r="A9" s="1066" t="s">
        <v>355</v>
      </c>
      <c r="B9" s="1072"/>
      <c r="C9" s="1073"/>
      <c r="D9" s="1073"/>
      <c r="E9" s="1073"/>
      <c r="F9" s="1073"/>
      <c r="G9" s="1073"/>
      <c r="H9" s="1073"/>
      <c r="I9" s="1073"/>
      <c r="J9" s="1073"/>
      <c r="K9" s="1074"/>
    </row>
    <row r="10" spans="1:11" ht="19.5" customHeight="1" thickBot="1">
      <c r="A10" s="1067" t="s">
        <v>507</v>
      </c>
      <c r="B10" s="1075"/>
      <c r="C10" s="1076"/>
      <c r="D10" s="1076"/>
      <c r="E10" s="1076"/>
      <c r="F10" s="1076"/>
      <c r="G10" s="1076"/>
      <c r="H10" s="1076"/>
      <c r="I10" s="1076"/>
      <c r="J10" s="1076"/>
      <c r="K10" s="1077"/>
    </row>
    <row r="11" spans="1:11" ht="19.5" customHeight="1" thickTop="1" thickBot="1">
      <c r="A11" s="1068" t="s">
        <v>318</v>
      </c>
      <c r="B11" s="1080">
        <f>SUM(B6:B10)</f>
        <v>662548</v>
      </c>
      <c r="C11" s="1081">
        <f t="shared" ref="C11:J11" si="0">SUM(C6:C10)</f>
        <v>603056</v>
      </c>
      <c r="D11" s="1081">
        <f t="shared" si="0"/>
        <v>554603</v>
      </c>
      <c r="E11" s="1081">
        <f t="shared" si="0"/>
        <v>524329</v>
      </c>
      <c r="F11" s="1081">
        <f t="shared" si="0"/>
        <v>492761</v>
      </c>
      <c r="G11" s="1081">
        <f t="shared" si="0"/>
        <v>461324</v>
      </c>
      <c r="H11" s="1081">
        <f t="shared" si="0"/>
        <v>428683</v>
      </c>
      <c r="I11" s="1081">
        <f t="shared" si="0"/>
        <v>395441</v>
      </c>
      <c r="J11" s="1081">
        <f t="shared" si="0"/>
        <v>361585</v>
      </c>
      <c r="K11" s="1078"/>
    </row>
    <row r="12" spans="1:11" ht="19.5" customHeight="1">
      <c r="A12" s="2010" t="s">
        <v>615</v>
      </c>
      <c r="B12" s="2010"/>
      <c r="C12" s="2010"/>
      <c r="D12" s="2010"/>
      <c r="E12" s="2010"/>
      <c r="F12" s="2010"/>
      <c r="G12" s="2010"/>
      <c r="H12" s="2010"/>
      <c r="I12" s="2010"/>
      <c r="J12" s="2010"/>
      <c r="K12" s="2010"/>
    </row>
    <row r="13" spans="1:11" ht="19.5" customHeight="1">
      <c r="A13" s="2011"/>
      <c r="B13" s="2011"/>
      <c r="C13" s="2011"/>
      <c r="D13" s="2011"/>
      <c r="E13" s="2011"/>
      <c r="F13" s="2011"/>
      <c r="G13" s="2011"/>
      <c r="H13" s="2011"/>
      <c r="I13" s="2011"/>
      <c r="J13" s="2011"/>
      <c r="K13" s="2011"/>
    </row>
    <row r="15" spans="1:11" ht="19.5" customHeight="1">
      <c r="A15" s="373" t="s">
        <v>443</v>
      </c>
    </row>
    <row r="16" spans="1:11" ht="19.5" customHeight="1" thickBot="1">
      <c r="K16" s="1082" t="s">
        <v>71</v>
      </c>
    </row>
    <row r="17" spans="1:11" s="1061" customFormat="1" ht="19.5" customHeight="1" thickBot="1">
      <c r="A17" s="1063" t="s">
        <v>444</v>
      </c>
      <c r="B17" s="1245" t="str">
        <f>B5</f>
        <v>Ｈ２８決算額</v>
      </c>
      <c r="C17" s="1259" t="str">
        <f t="shared" ref="C17:J17" si="1">C5</f>
        <v>Ｈ２９決算額</v>
      </c>
      <c r="D17" s="1259" t="str">
        <f t="shared" si="1"/>
        <v>Ｈ３０決算額</v>
      </c>
      <c r="E17" s="1253" t="str">
        <f t="shared" si="1"/>
        <v>R元</v>
      </c>
      <c r="F17" s="1253" t="str">
        <f t="shared" si="1"/>
        <v>R２</v>
      </c>
      <c r="G17" s="1253" t="str">
        <f t="shared" si="1"/>
        <v>R３</v>
      </c>
      <c r="H17" s="1253" t="str">
        <f t="shared" si="1"/>
        <v>R４</v>
      </c>
      <c r="I17" s="1253" t="str">
        <f t="shared" si="1"/>
        <v>R５</v>
      </c>
      <c r="J17" s="1253" t="str">
        <f t="shared" si="1"/>
        <v>R６</v>
      </c>
      <c r="K17" s="1260" t="s">
        <v>345</v>
      </c>
    </row>
    <row r="18" spans="1:11" ht="19.5" customHeight="1">
      <c r="A18" s="1065"/>
      <c r="B18" s="1069"/>
      <c r="C18" s="1070"/>
      <c r="D18" s="1070"/>
      <c r="E18" s="1070"/>
      <c r="F18" s="1070"/>
      <c r="G18" s="1070"/>
      <c r="H18" s="1070"/>
      <c r="I18" s="1070"/>
      <c r="J18" s="1070"/>
      <c r="K18" s="1071"/>
    </row>
    <row r="19" spans="1:11" ht="19.5" customHeight="1">
      <c r="A19" s="1066"/>
      <c r="B19" s="1072"/>
      <c r="C19" s="1073"/>
      <c r="D19" s="1073"/>
      <c r="E19" s="1073"/>
      <c r="F19" s="1073"/>
      <c r="G19" s="1073"/>
      <c r="H19" s="1073"/>
      <c r="I19" s="1073"/>
      <c r="J19" s="1073"/>
      <c r="K19" s="1074"/>
    </row>
    <row r="20" spans="1:11" ht="19.5" customHeight="1">
      <c r="A20" s="1066"/>
      <c r="B20" s="1072"/>
      <c r="C20" s="1073"/>
      <c r="D20" s="1073"/>
      <c r="E20" s="1073"/>
      <c r="F20" s="1073"/>
      <c r="G20" s="1073"/>
      <c r="H20" s="1073"/>
      <c r="I20" s="1073"/>
      <c r="J20" s="1073"/>
      <c r="K20" s="1074"/>
    </row>
    <row r="21" spans="1:11" ht="19.5" customHeight="1">
      <c r="A21" s="1066"/>
      <c r="B21" s="1072"/>
      <c r="C21" s="1073"/>
      <c r="D21" s="1073"/>
      <c r="E21" s="1073"/>
      <c r="F21" s="1073"/>
      <c r="G21" s="1073"/>
      <c r="H21" s="1073"/>
      <c r="I21" s="1073"/>
      <c r="J21" s="1073"/>
      <c r="K21" s="1074"/>
    </row>
    <row r="22" spans="1:11" ht="19.5" customHeight="1" thickBot="1">
      <c r="A22" s="1067"/>
      <c r="B22" s="1075"/>
      <c r="C22" s="1076"/>
      <c r="D22" s="1076"/>
      <c r="E22" s="1076"/>
      <c r="F22" s="1076"/>
      <c r="G22" s="1076"/>
      <c r="H22" s="1076"/>
      <c r="I22" s="1076"/>
      <c r="J22" s="1076"/>
      <c r="K22" s="1077"/>
    </row>
    <row r="23" spans="1:11" ht="19.5" customHeight="1" thickTop="1" thickBot="1">
      <c r="A23" s="1068" t="s">
        <v>318</v>
      </c>
      <c r="B23" s="1080">
        <f>SUM(B18:B22)</f>
        <v>0</v>
      </c>
      <c r="C23" s="1081">
        <f t="shared" ref="C23:J23" si="2">SUM(C18:C22)</f>
        <v>0</v>
      </c>
      <c r="D23" s="1081">
        <f t="shared" si="2"/>
        <v>0</v>
      </c>
      <c r="E23" s="1081">
        <f t="shared" si="2"/>
        <v>0</v>
      </c>
      <c r="F23" s="1081">
        <f t="shared" si="2"/>
        <v>0</v>
      </c>
      <c r="G23" s="1081">
        <f t="shared" si="2"/>
        <v>0</v>
      </c>
      <c r="H23" s="1081">
        <f t="shared" si="2"/>
        <v>0</v>
      </c>
      <c r="I23" s="1081">
        <f t="shared" si="2"/>
        <v>0</v>
      </c>
      <c r="J23" s="1081">
        <f t="shared" si="2"/>
        <v>0</v>
      </c>
      <c r="K23" s="1078"/>
    </row>
    <row r="24" spans="1:11" ht="19.5" customHeight="1">
      <c r="A24" s="1062" t="s">
        <v>616</v>
      </c>
    </row>
    <row r="25" spans="1:11" ht="19.5" customHeight="1">
      <c r="A25" s="1062" t="s">
        <v>653</v>
      </c>
    </row>
    <row r="26" spans="1:11" ht="19.5" customHeight="1">
      <c r="A26" s="1062" t="s">
        <v>640</v>
      </c>
    </row>
  </sheetData>
  <mergeCells count="2">
    <mergeCell ref="J1:K1"/>
    <mergeCell ref="A12:K13"/>
  </mergeCells>
  <phoneticPr fontId="2"/>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T91"/>
  <sheetViews>
    <sheetView showGridLines="0" view="pageBreakPreview" zoomScale="115" zoomScaleNormal="75" zoomScaleSheetLayoutView="115" workbookViewId="0">
      <selection activeCell="R27" sqref="R27"/>
    </sheetView>
  </sheetViews>
  <sheetFormatPr defaultRowHeight="11.25"/>
  <cols>
    <col min="1" max="1" width="0.625" style="70" customWidth="1"/>
    <col min="2" max="2" width="3.375" style="70" customWidth="1"/>
    <col min="3" max="3" width="21.875" style="70" bestFit="1" customWidth="1"/>
    <col min="4" max="8" width="6.625" style="70" customWidth="1"/>
    <col min="9" max="9" width="2.625" style="70" customWidth="1"/>
    <col min="10" max="18" width="6.625" style="70" customWidth="1"/>
    <col min="19" max="19" width="4.125" style="70" customWidth="1"/>
    <col min="20" max="21" width="6.625" style="70" customWidth="1"/>
    <col min="22" max="16384" width="9" style="70"/>
  </cols>
  <sheetData>
    <row r="1" spans="1:20" ht="8.25" customHeight="1">
      <c r="C1" s="1453" t="s">
        <v>477</v>
      </c>
      <c r="D1" s="1453"/>
      <c r="E1" s="1453"/>
      <c r="F1" s="1453"/>
      <c r="G1" s="1453"/>
    </row>
    <row r="2" spans="1:20" ht="14.25" customHeight="1" thickBot="1">
      <c r="C2" s="1454"/>
      <c r="D2" s="1454"/>
      <c r="E2" s="1454"/>
      <c r="F2" s="1454"/>
      <c r="G2" s="1454"/>
    </row>
    <row r="3" spans="1:20" ht="14.25" customHeight="1">
      <c r="B3" s="1455" t="s">
        <v>680</v>
      </c>
      <c r="C3" s="1456"/>
      <c r="D3" s="1461" t="s">
        <v>784</v>
      </c>
      <c r="E3" s="1462"/>
      <c r="F3" s="1462"/>
      <c r="G3" s="1462"/>
      <c r="H3" s="1462"/>
      <c r="I3" s="1462"/>
      <c r="J3" s="1462"/>
      <c r="K3" s="1462"/>
      <c r="L3" s="1462"/>
      <c r="M3" s="1462"/>
      <c r="N3" s="1462"/>
      <c r="O3" s="1462"/>
      <c r="P3" s="1462"/>
      <c r="Q3" s="1462"/>
      <c r="R3" s="1462"/>
      <c r="S3" s="1462"/>
      <c r="T3" s="1463"/>
    </row>
    <row r="4" spans="1:20" ht="14.25" customHeight="1">
      <c r="B4" s="1457"/>
      <c r="C4" s="1458"/>
      <c r="D4" s="1464"/>
      <c r="E4" s="1465"/>
      <c r="F4" s="1465"/>
      <c r="G4" s="1465"/>
      <c r="H4" s="1465"/>
      <c r="I4" s="1465"/>
      <c r="J4" s="1465"/>
      <c r="K4" s="1465"/>
      <c r="L4" s="1465"/>
      <c r="M4" s="1465"/>
      <c r="N4" s="1465"/>
      <c r="O4" s="1465"/>
      <c r="P4" s="1465"/>
      <c r="Q4" s="1465"/>
      <c r="R4" s="1465"/>
      <c r="S4" s="1465"/>
      <c r="T4" s="1466"/>
    </row>
    <row r="5" spans="1:20" ht="14.25" customHeight="1" thickBot="1">
      <c r="B5" s="1459"/>
      <c r="C5" s="1460"/>
      <c r="D5" s="1467"/>
      <c r="E5" s="1468"/>
      <c r="F5" s="1468"/>
      <c r="G5" s="1468"/>
      <c r="H5" s="1468"/>
      <c r="I5" s="1468"/>
      <c r="J5" s="1468"/>
      <c r="K5" s="1468"/>
      <c r="L5" s="1468"/>
      <c r="M5" s="1468"/>
      <c r="N5" s="1468"/>
      <c r="O5" s="1468"/>
      <c r="P5" s="1468"/>
      <c r="Q5" s="1468"/>
      <c r="R5" s="1468"/>
      <c r="S5" s="1468"/>
      <c r="T5" s="1469"/>
    </row>
    <row r="6" spans="1:20" ht="6" customHeight="1" thickBot="1">
      <c r="A6" s="75"/>
      <c r="B6" s="75"/>
      <c r="C6" s="77"/>
      <c r="D6" s="74"/>
      <c r="E6" s="74"/>
      <c r="F6" s="74"/>
      <c r="G6" s="75"/>
      <c r="H6" s="75"/>
      <c r="I6" s="75"/>
      <c r="J6" s="75"/>
      <c r="K6" s="75"/>
      <c r="L6" s="75"/>
      <c r="M6" s="75"/>
      <c r="N6" s="75"/>
      <c r="O6" s="75"/>
      <c r="P6" s="75"/>
      <c r="Q6" s="75"/>
      <c r="R6" s="75"/>
      <c r="S6" s="75"/>
      <c r="T6" s="76"/>
    </row>
    <row r="7" spans="1:20" ht="15" customHeight="1" thickBot="1">
      <c r="B7" s="1470" t="s">
        <v>478</v>
      </c>
      <c r="C7" s="1471"/>
      <c r="D7" s="1470" t="s">
        <v>479</v>
      </c>
      <c r="E7" s="1472"/>
      <c r="F7" s="1472"/>
      <c r="G7" s="1472"/>
      <c r="H7" s="1471"/>
      <c r="I7" s="1470" t="s">
        <v>480</v>
      </c>
      <c r="J7" s="1472"/>
      <c r="K7" s="1472"/>
      <c r="L7" s="1472"/>
      <c r="M7" s="1472"/>
      <c r="N7" s="1472"/>
      <c r="O7" s="1472"/>
      <c r="P7" s="1472"/>
      <c r="Q7" s="1472"/>
      <c r="R7" s="1472"/>
      <c r="S7" s="1472"/>
      <c r="T7" s="1471"/>
    </row>
    <row r="8" spans="1:20" ht="15" customHeight="1">
      <c r="B8" s="1369" t="s">
        <v>481</v>
      </c>
      <c r="C8" s="1473" t="s">
        <v>689</v>
      </c>
      <c r="D8" s="1432" t="s">
        <v>785</v>
      </c>
      <c r="E8" s="1433"/>
      <c r="F8" s="1433"/>
      <c r="G8" s="1433"/>
      <c r="H8" s="1434"/>
      <c r="I8" s="71"/>
      <c r="J8" s="75" t="s">
        <v>482</v>
      </c>
      <c r="K8" s="71"/>
      <c r="L8" s="71"/>
      <c r="M8" s="71" t="s">
        <v>483</v>
      </c>
      <c r="N8" s="71"/>
      <c r="O8" s="71"/>
      <c r="P8" s="71"/>
      <c r="Q8" s="71"/>
      <c r="R8" s="71"/>
      <c r="S8" s="71"/>
      <c r="T8" s="72"/>
    </row>
    <row r="9" spans="1:20" ht="13.5" customHeight="1">
      <c r="B9" s="1370"/>
      <c r="C9" s="1450"/>
      <c r="D9" s="1414"/>
      <c r="E9" s="1415"/>
      <c r="F9" s="1415"/>
      <c r="G9" s="1415"/>
      <c r="H9" s="1416"/>
      <c r="I9" s="1393" t="s">
        <v>484</v>
      </c>
      <c r="J9" s="1436" t="s">
        <v>786</v>
      </c>
      <c r="K9" s="1412"/>
      <c r="L9" s="1412"/>
      <c r="M9" s="1412"/>
      <c r="N9" s="1412"/>
      <c r="O9" s="1412"/>
      <c r="P9" s="1412"/>
      <c r="Q9" s="1412"/>
      <c r="R9" s="1412"/>
      <c r="S9" s="1412"/>
      <c r="T9" s="1413"/>
    </row>
    <row r="10" spans="1:20" ht="13.5" customHeight="1">
      <c r="B10" s="1370"/>
      <c r="C10" s="1450"/>
      <c r="D10" s="1414"/>
      <c r="E10" s="1415"/>
      <c r="F10" s="1415"/>
      <c r="G10" s="1415"/>
      <c r="H10" s="1416"/>
      <c r="I10" s="1394"/>
      <c r="J10" s="1437"/>
      <c r="K10" s="1415"/>
      <c r="L10" s="1415"/>
      <c r="M10" s="1415"/>
      <c r="N10" s="1415"/>
      <c r="O10" s="1415"/>
      <c r="P10" s="1415"/>
      <c r="Q10" s="1415"/>
      <c r="R10" s="1415"/>
      <c r="S10" s="1415"/>
      <c r="T10" s="1416"/>
    </row>
    <row r="11" spans="1:20" ht="13.5" customHeight="1">
      <c r="B11" s="1370"/>
      <c r="C11" s="1452"/>
      <c r="D11" s="1417"/>
      <c r="E11" s="1418"/>
      <c r="F11" s="1418"/>
      <c r="G11" s="1418"/>
      <c r="H11" s="1419"/>
      <c r="I11" s="1395"/>
      <c r="J11" s="1438"/>
      <c r="K11" s="1418"/>
      <c r="L11" s="1418"/>
      <c r="M11" s="1418"/>
      <c r="N11" s="1418"/>
      <c r="O11" s="1418"/>
      <c r="P11" s="1418"/>
      <c r="Q11" s="1418"/>
      <c r="R11" s="1418"/>
      <c r="S11" s="1418"/>
      <c r="T11" s="1419"/>
    </row>
    <row r="12" spans="1:20" ht="15" customHeight="1">
      <c r="B12" s="1370"/>
      <c r="C12" s="1439" t="s">
        <v>485</v>
      </c>
      <c r="D12" s="1411" t="s">
        <v>787</v>
      </c>
      <c r="E12" s="1412"/>
      <c r="F12" s="1412"/>
      <c r="G12" s="1412"/>
      <c r="H12" s="1413"/>
      <c r="I12" s="75"/>
      <c r="J12" s="75" t="s">
        <v>486</v>
      </c>
      <c r="K12" s="75"/>
      <c r="L12" s="75"/>
      <c r="M12" s="75" t="s">
        <v>483</v>
      </c>
      <c r="N12" s="75"/>
      <c r="O12" s="75"/>
      <c r="P12" s="75"/>
      <c r="Q12" s="75"/>
      <c r="R12" s="75"/>
      <c r="S12" s="75"/>
      <c r="T12" s="76"/>
    </row>
    <row r="13" spans="1:20" ht="13.5" customHeight="1">
      <c r="B13" s="1370"/>
      <c r="C13" s="1450"/>
      <c r="D13" s="1414"/>
      <c r="E13" s="1415"/>
      <c r="F13" s="1415"/>
      <c r="G13" s="1415"/>
      <c r="H13" s="1416"/>
      <c r="I13" s="1393" t="s">
        <v>484</v>
      </c>
      <c r="J13" s="1436" t="s">
        <v>788</v>
      </c>
      <c r="K13" s="1412"/>
      <c r="L13" s="1412"/>
      <c r="M13" s="1412"/>
      <c r="N13" s="1412"/>
      <c r="O13" s="1412"/>
      <c r="P13" s="1412"/>
      <c r="Q13" s="1412"/>
      <c r="R13" s="1412"/>
      <c r="S13" s="1412"/>
      <c r="T13" s="1413"/>
    </row>
    <row r="14" spans="1:20" ht="13.5" customHeight="1">
      <c r="B14" s="1370"/>
      <c r="C14" s="1450"/>
      <c r="D14" s="1414"/>
      <c r="E14" s="1415"/>
      <c r="F14" s="1415"/>
      <c r="G14" s="1415"/>
      <c r="H14" s="1416"/>
      <c r="I14" s="1394"/>
      <c r="J14" s="1437"/>
      <c r="K14" s="1415"/>
      <c r="L14" s="1415"/>
      <c r="M14" s="1415"/>
      <c r="N14" s="1415"/>
      <c r="O14" s="1415"/>
      <c r="P14" s="1415"/>
      <c r="Q14" s="1415"/>
      <c r="R14" s="1415"/>
      <c r="S14" s="1415"/>
      <c r="T14" s="1416"/>
    </row>
    <row r="15" spans="1:20" ht="13.5" customHeight="1">
      <c r="B15" s="1370"/>
      <c r="C15" s="1450"/>
      <c r="D15" s="1417"/>
      <c r="E15" s="1418"/>
      <c r="F15" s="1418"/>
      <c r="G15" s="1418"/>
      <c r="H15" s="1419"/>
      <c r="I15" s="1395"/>
      <c r="J15" s="1438"/>
      <c r="K15" s="1418"/>
      <c r="L15" s="1418"/>
      <c r="M15" s="1418"/>
      <c r="N15" s="1418"/>
      <c r="O15" s="1418"/>
      <c r="P15" s="1418"/>
      <c r="Q15" s="1418"/>
      <c r="R15" s="1418"/>
      <c r="S15" s="1418"/>
      <c r="T15" s="1419"/>
    </row>
    <row r="16" spans="1:20" ht="15" customHeight="1">
      <c r="B16" s="1370"/>
      <c r="C16" s="1439" t="s">
        <v>487</v>
      </c>
      <c r="D16" s="1411" t="s">
        <v>789</v>
      </c>
      <c r="E16" s="1412"/>
      <c r="F16" s="1412"/>
      <c r="G16" s="1412"/>
      <c r="H16" s="1413"/>
      <c r="I16" s="79"/>
      <c r="J16" s="79" t="s">
        <v>486</v>
      </c>
      <c r="K16" s="79"/>
      <c r="L16" s="79"/>
      <c r="M16" s="79" t="s">
        <v>483</v>
      </c>
      <c r="N16" s="79"/>
      <c r="O16" s="79"/>
      <c r="P16" s="79"/>
      <c r="Q16" s="79"/>
      <c r="R16" s="79"/>
      <c r="S16" s="79"/>
      <c r="T16" s="80"/>
    </row>
    <row r="17" spans="2:20" ht="13.5" customHeight="1">
      <c r="B17" s="1370"/>
      <c r="C17" s="1450"/>
      <c r="D17" s="1414"/>
      <c r="E17" s="1415"/>
      <c r="F17" s="1415"/>
      <c r="G17" s="1415"/>
      <c r="H17" s="1416"/>
      <c r="I17" s="1393" t="s">
        <v>484</v>
      </c>
      <c r="J17" s="1436" t="s">
        <v>790</v>
      </c>
      <c r="K17" s="1412"/>
      <c r="L17" s="1412"/>
      <c r="M17" s="1412"/>
      <c r="N17" s="1412"/>
      <c r="O17" s="1412"/>
      <c r="P17" s="1412"/>
      <c r="Q17" s="1412"/>
      <c r="R17" s="1412"/>
      <c r="S17" s="1412"/>
      <c r="T17" s="1413"/>
    </row>
    <row r="18" spans="2:20" ht="13.5" customHeight="1">
      <c r="B18" s="1370"/>
      <c r="C18" s="1450"/>
      <c r="D18" s="1414"/>
      <c r="E18" s="1415"/>
      <c r="F18" s="1415"/>
      <c r="G18" s="1415"/>
      <c r="H18" s="1416"/>
      <c r="I18" s="1394"/>
      <c r="J18" s="1437"/>
      <c r="K18" s="1415"/>
      <c r="L18" s="1415"/>
      <c r="M18" s="1415"/>
      <c r="N18" s="1415"/>
      <c r="O18" s="1415"/>
      <c r="P18" s="1415"/>
      <c r="Q18" s="1415"/>
      <c r="R18" s="1415"/>
      <c r="S18" s="1415"/>
      <c r="T18" s="1416"/>
    </row>
    <row r="19" spans="2:20" ht="13.5" customHeight="1">
      <c r="B19" s="1370"/>
      <c r="C19" s="1452"/>
      <c r="D19" s="1417"/>
      <c r="E19" s="1418"/>
      <c r="F19" s="1418"/>
      <c r="G19" s="1418"/>
      <c r="H19" s="1419"/>
      <c r="I19" s="1395"/>
      <c r="J19" s="1438"/>
      <c r="K19" s="1418"/>
      <c r="L19" s="1418"/>
      <c r="M19" s="1418"/>
      <c r="N19" s="1418"/>
      <c r="O19" s="1418"/>
      <c r="P19" s="1418"/>
      <c r="Q19" s="1418"/>
      <c r="R19" s="1418"/>
      <c r="S19" s="1418"/>
      <c r="T19" s="1419"/>
    </row>
    <row r="20" spans="2:20" ht="15" customHeight="1">
      <c r="B20" s="1370"/>
      <c r="C20" s="1440" t="s">
        <v>488</v>
      </c>
      <c r="D20" s="1411" t="s">
        <v>791</v>
      </c>
      <c r="E20" s="1412"/>
      <c r="F20" s="1412"/>
      <c r="G20" s="1412"/>
      <c r="H20" s="1413"/>
      <c r="I20" s="79"/>
      <c r="J20" s="75" t="s">
        <v>482</v>
      </c>
      <c r="K20" s="79"/>
      <c r="L20" s="79"/>
      <c r="M20" s="79" t="s">
        <v>483</v>
      </c>
      <c r="N20" s="79"/>
      <c r="O20" s="79"/>
      <c r="P20" s="79"/>
      <c r="Q20" s="79"/>
      <c r="R20" s="79"/>
      <c r="S20" s="79"/>
      <c r="T20" s="80"/>
    </row>
    <row r="21" spans="2:20" ht="13.5" customHeight="1">
      <c r="B21" s="1370"/>
      <c r="C21" s="1430"/>
      <c r="D21" s="1414"/>
      <c r="E21" s="1415"/>
      <c r="F21" s="1415"/>
      <c r="G21" s="1415"/>
      <c r="H21" s="1416"/>
      <c r="I21" s="1393" t="s">
        <v>484</v>
      </c>
      <c r="J21" s="1436" t="s">
        <v>792</v>
      </c>
      <c r="K21" s="1412"/>
      <c r="L21" s="1412"/>
      <c r="M21" s="1412"/>
      <c r="N21" s="1412"/>
      <c r="O21" s="1412"/>
      <c r="P21" s="1412"/>
      <c r="Q21" s="1412"/>
      <c r="R21" s="1412"/>
      <c r="S21" s="1412"/>
      <c r="T21" s="1413"/>
    </row>
    <row r="22" spans="2:20" ht="13.5" customHeight="1">
      <c r="B22" s="1370"/>
      <c r="C22" s="1430"/>
      <c r="D22" s="1414"/>
      <c r="E22" s="1415"/>
      <c r="F22" s="1415"/>
      <c r="G22" s="1415"/>
      <c r="H22" s="1416"/>
      <c r="I22" s="1394"/>
      <c r="J22" s="1437"/>
      <c r="K22" s="1415"/>
      <c r="L22" s="1415"/>
      <c r="M22" s="1415"/>
      <c r="N22" s="1415"/>
      <c r="O22" s="1415"/>
      <c r="P22" s="1415"/>
      <c r="Q22" s="1415"/>
      <c r="R22" s="1415"/>
      <c r="S22" s="1415"/>
      <c r="T22" s="1416"/>
    </row>
    <row r="23" spans="2:20" ht="13.5" customHeight="1" thickBot="1">
      <c r="B23" s="1371"/>
      <c r="C23" s="1441"/>
      <c r="D23" s="1426"/>
      <c r="E23" s="1427"/>
      <c r="F23" s="1427"/>
      <c r="G23" s="1427"/>
      <c r="H23" s="1428"/>
      <c r="I23" s="1395"/>
      <c r="J23" s="1445"/>
      <c r="K23" s="1427"/>
      <c r="L23" s="1427"/>
      <c r="M23" s="1427"/>
      <c r="N23" s="1427"/>
      <c r="O23" s="1427"/>
      <c r="P23" s="1427"/>
      <c r="Q23" s="1427"/>
      <c r="R23" s="1427"/>
      <c r="S23" s="1427"/>
      <c r="T23" s="1428"/>
    </row>
    <row r="24" spans="2:20">
      <c r="B24" s="1446" t="s">
        <v>489</v>
      </c>
      <c r="C24" s="1429" t="s">
        <v>490</v>
      </c>
      <c r="D24" s="1432" t="s">
        <v>793</v>
      </c>
      <c r="E24" s="1433"/>
      <c r="F24" s="1433"/>
      <c r="G24" s="1433"/>
      <c r="H24" s="1434"/>
      <c r="I24" s="71"/>
      <c r="J24" s="1236" t="s">
        <v>491</v>
      </c>
      <c r="K24" s="71"/>
      <c r="L24" s="71"/>
      <c r="M24" s="71"/>
      <c r="N24" s="71"/>
      <c r="O24" s="71"/>
      <c r="P24" s="71"/>
      <c r="Q24" s="71"/>
      <c r="R24" s="1235" t="s">
        <v>492</v>
      </c>
      <c r="S24" s="84"/>
      <c r="T24" s="72"/>
    </row>
    <row r="25" spans="2:20" ht="15" customHeight="1">
      <c r="B25" s="1447"/>
      <c r="C25" s="1430"/>
      <c r="D25" s="1414"/>
      <c r="E25" s="1415"/>
      <c r="F25" s="1415"/>
      <c r="G25" s="1415"/>
      <c r="H25" s="1416"/>
      <c r="I25" s="85"/>
      <c r="J25" s="86"/>
      <c r="K25" s="93" t="s">
        <v>707</v>
      </c>
      <c r="L25" s="93" t="s">
        <v>656</v>
      </c>
      <c r="M25" s="93" t="s">
        <v>708</v>
      </c>
      <c r="N25" s="93" t="s">
        <v>709</v>
      </c>
      <c r="O25" s="93" t="s">
        <v>710</v>
      </c>
      <c r="P25" s="93" t="s">
        <v>711</v>
      </c>
      <c r="Q25" s="93" t="s">
        <v>712</v>
      </c>
      <c r="R25" s="93" t="s">
        <v>713</v>
      </c>
      <c r="S25" s="75"/>
      <c r="T25" s="76"/>
    </row>
    <row r="26" spans="2:20" ht="15" customHeight="1">
      <c r="B26" s="1447"/>
      <c r="C26" s="1430"/>
      <c r="D26" s="1414"/>
      <c r="E26" s="1415"/>
      <c r="F26" s="1415"/>
      <c r="G26" s="1415"/>
      <c r="H26" s="1416"/>
      <c r="I26" s="85"/>
      <c r="J26" s="93" t="s">
        <v>493</v>
      </c>
      <c r="K26" s="86">
        <v>33</v>
      </c>
      <c r="L26" s="87">
        <v>33</v>
      </c>
      <c r="M26" s="87">
        <v>33</v>
      </c>
      <c r="N26" s="87">
        <v>33</v>
      </c>
      <c r="O26" s="87">
        <v>33</v>
      </c>
      <c r="P26" s="87">
        <v>33</v>
      </c>
      <c r="Q26" s="87">
        <v>33</v>
      </c>
      <c r="R26" s="87">
        <v>33</v>
      </c>
      <c r="S26" s="75"/>
      <c r="T26" s="76"/>
    </row>
    <row r="27" spans="2:20" ht="15" customHeight="1">
      <c r="B27" s="1447"/>
      <c r="C27" s="1430"/>
      <c r="D27" s="1414"/>
      <c r="E27" s="1415"/>
      <c r="F27" s="1415"/>
      <c r="G27" s="1415"/>
      <c r="H27" s="1416"/>
      <c r="I27" s="75"/>
      <c r="J27" s="93" t="s">
        <v>657</v>
      </c>
      <c r="K27" s="1151"/>
      <c r="L27" s="1152">
        <f>L26-K26</f>
        <v>0</v>
      </c>
      <c r="M27" s="1152">
        <f t="shared" ref="M27:R27" si="0">M26-L26</f>
        <v>0</v>
      </c>
      <c r="N27" s="1152">
        <f t="shared" si="0"/>
        <v>0</v>
      </c>
      <c r="O27" s="1152">
        <f t="shared" si="0"/>
        <v>0</v>
      </c>
      <c r="P27" s="1152">
        <f t="shared" si="0"/>
        <v>0</v>
      </c>
      <c r="Q27" s="1152">
        <f t="shared" si="0"/>
        <v>0</v>
      </c>
      <c r="R27" s="1152">
        <f t="shared" si="0"/>
        <v>0</v>
      </c>
      <c r="S27" s="75"/>
      <c r="T27" s="76"/>
    </row>
    <row r="28" spans="2:20" ht="4.5" customHeight="1">
      <c r="B28" s="1447"/>
      <c r="C28" s="1430"/>
      <c r="D28" s="1414"/>
      <c r="E28" s="1415"/>
      <c r="F28" s="1415"/>
      <c r="G28" s="1415"/>
      <c r="H28" s="1416"/>
      <c r="I28" s="75"/>
      <c r="J28" s="74"/>
      <c r="K28" s="74"/>
      <c r="L28" s="75"/>
      <c r="M28" s="75"/>
      <c r="N28" s="75"/>
      <c r="O28" s="75"/>
      <c r="P28" s="75"/>
      <c r="Q28" s="75"/>
      <c r="R28" s="75"/>
      <c r="S28" s="75"/>
      <c r="T28" s="76"/>
    </row>
    <row r="29" spans="2:20" ht="14.25" customHeight="1">
      <c r="B29" s="1447"/>
      <c r="C29" s="1430"/>
      <c r="D29" s="1414"/>
      <c r="E29" s="1415"/>
      <c r="F29" s="1415"/>
      <c r="G29" s="1415"/>
      <c r="H29" s="1416"/>
      <c r="I29" s="1393" t="s">
        <v>484</v>
      </c>
      <c r="J29" s="1421" t="s">
        <v>794</v>
      </c>
      <c r="K29" s="1379"/>
      <c r="L29" s="1379"/>
      <c r="M29" s="1379"/>
      <c r="N29" s="1379"/>
      <c r="O29" s="1379"/>
      <c r="P29" s="1379"/>
      <c r="Q29" s="1379"/>
      <c r="R29" s="1379"/>
      <c r="S29" s="1379"/>
      <c r="T29" s="1380"/>
    </row>
    <row r="30" spans="2:20" ht="14.25" customHeight="1">
      <c r="B30" s="1447"/>
      <c r="C30" s="1430"/>
      <c r="D30" s="1414"/>
      <c r="E30" s="1415"/>
      <c r="F30" s="1415"/>
      <c r="G30" s="1415"/>
      <c r="H30" s="1416"/>
      <c r="I30" s="1394"/>
      <c r="J30" s="1422"/>
      <c r="K30" s="1423"/>
      <c r="L30" s="1423"/>
      <c r="M30" s="1423"/>
      <c r="N30" s="1423"/>
      <c r="O30" s="1423"/>
      <c r="P30" s="1423"/>
      <c r="Q30" s="1423"/>
      <c r="R30" s="1423"/>
      <c r="S30" s="1423"/>
      <c r="T30" s="1424"/>
    </row>
    <row r="31" spans="2:20" ht="14.25" customHeight="1">
      <c r="B31" s="1447"/>
      <c r="C31" s="1431"/>
      <c r="D31" s="1417"/>
      <c r="E31" s="1418"/>
      <c r="F31" s="1418"/>
      <c r="G31" s="1418"/>
      <c r="H31" s="1419"/>
      <c r="I31" s="1395"/>
      <c r="J31" s="1425"/>
      <c r="K31" s="1376"/>
      <c r="L31" s="1376"/>
      <c r="M31" s="1376"/>
      <c r="N31" s="1376"/>
      <c r="O31" s="1376"/>
      <c r="P31" s="1376"/>
      <c r="Q31" s="1376"/>
      <c r="R31" s="1376"/>
      <c r="S31" s="1376"/>
      <c r="T31" s="1377"/>
    </row>
    <row r="32" spans="2:20">
      <c r="B32" s="1447"/>
      <c r="C32" s="1439" t="s">
        <v>494</v>
      </c>
      <c r="D32" s="1411" t="s">
        <v>803</v>
      </c>
      <c r="E32" s="1412"/>
      <c r="F32" s="1412"/>
      <c r="G32" s="1412"/>
      <c r="H32" s="1413"/>
      <c r="I32" s="83"/>
      <c r="J32" s="1420" t="s">
        <v>495</v>
      </c>
      <c r="K32" s="1420"/>
      <c r="L32" s="1420"/>
      <c r="M32" s="1420"/>
      <c r="N32" s="1420"/>
      <c r="O32" s="79"/>
      <c r="P32" s="79"/>
      <c r="Q32" s="79"/>
      <c r="R32" s="1233" t="s">
        <v>496</v>
      </c>
      <c r="S32" s="89"/>
      <c r="T32" s="80"/>
    </row>
    <row r="33" spans="2:20" ht="15" customHeight="1">
      <c r="B33" s="1447"/>
      <c r="C33" s="1450"/>
      <c r="D33" s="1414"/>
      <c r="E33" s="1415"/>
      <c r="F33" s="1415"/>
      <c r="G33" s="1415"/>
      <c r="H33" s="1416"/>
      <c r="I33" s="90"/>
      <c r="J33" s="86"/>
      <c r="K33" s="93" t="str">
        <f>K25</f>
        <v>H29</v>
      </c>
      <c r="L33" s="93" t="str">
        <f t="shared" ref="L33:R33" si="1">L25</f>
        <v>H30</v>
      </c>
      <c r="M33" s="93" t="str">
        <f t="shared" si="1"/>
        <v>R元</v>
      </c>
      <c r="N33" s="93" t="str">
        <f t="shared" si="1"/>
        <v>R2</v>
      </c>
      <c r="O33" s="93" t="str">
        <f t="shared" si="1"/>
        <v>R3</v>
      </c>
      <c r="P33" s="93" t="str">
        <f t="shared" si="1"/>
        <v>R4</v>
      </c>
      <c r="Q33" s="93" t="str">
        <f t="shared" si="1"/>
        <v>R5</v>
      </c>
      <c r="R33" s="93" t="str">
        <f t="shared" si="1"/>
        <v>R6</v>
      </c>
      <c r="S33" s="75"/>
      <c r="T33" s="76"/>
    </row>
    <row r="34" spans="2:20" ht="15" customHeight="1">
      <c r="B34" s="1447"/>
      <c r="C34" s="1450"/>
      <c r="D34" s="1414"/>
      <c r="E34" s="1415"/>
      <c r="F34" s="1415"/>
      <c r="G34" s="1415"/>
      <c r="H34" s="1416"/>
      <c r="I34" s="90"/>
      <c r="J34" s="93" t="s">
        <v>497</v>
      </c>
      <c r="K34" s="1154">
        <f>○調査表４!H5/1000</f>
        <v>255.685</v>
      </c>
      <c r="L34" s="1155">
        <f>○調査表４!K5/1000</f>
        <v>255.93799999999999</v>
      </c>
      <c r="M34" s="1155">
        <f>○調査表４!N5/1000</f>
        <v>297.60899999999998</v>
      </c>
      <c r="N34" s="1155">
        <f>○調査表４!Q5/1000</f>
        <v>299.60599999999999</v>
      </c>
      <c r="O34" s="1155">
        <f>○調査表４!T5/1000</f>
        <v>301.61700000000002</v>
      </c>
      <c r="P34" s="1155">
        <f>○調査表４!W5/1000</f>
        <v>303.642</v>
      </c>
      <c r="Q34" s="1155">
        <f>○調査表４!Z5/1000</f>
        <v>305.68099999999998</v>
      </c>
      <c r="R34" s="1155">
        <f>○調査表４!AC5/1000</f>
        <v>307.73500000000001</v>
      </c>
      <c r="S34" s="75"/>
      <c r="T34" s="76"/>
    </row>
    <row r="35" spans="2:20" ht="15" customHeight="1">
      <c r="B35" s="1447"/>
      <c r="C35" s="1450"/>
      <c r="D35" s="1414"/>
      <c r="E35" s="1415"/>
      <c r="F35" s="1415"/>
      <c r="G35" s="1415"/>
      <c r="H35" s="1416"/>
      <c r="I35" s="74"/>
      <c r="J35" s="93" t="s">
        <v>657</v>
      </c>
      <c r="K35" s="1151"/>
      <c r="L35" s="1152">
        <f t="shared" ref="L35:R35" si="2">L34-K34</f>
        <v>0.2529999999999859</v>
      </c>
      <c r="M35" s="1152">
        <f t="shared" si="2"/>
        <v>41.670999999999992</v>
      </c>
      <c r="N35" s="1152">
        <f t="shared" si="2"/>
        <v>1.9970000000000141</v>
      </c>
      <c r="O35" s="1152">
        <f t="shared" si="2"/>
        <v>2.0110000000000241</v>
      </c>
      <c r="P35" s="1152">
        <f t="shared" si="2"/>
        <v>2.0249999999999773</v>
      </c>
      <c r="Q35" s="1152">
        <f t="shared" si="2"/>
        <v>2.0389999999999873</v>
      </c>
      <c r="R35" s="1152">
        <f t="shared" si="2"/>
        <v>2.0540000000000305</v>
      </c>
      <c r="S35" s="75"/>
      <c r="T35" s="76"/>
    </row>
    <row r="36" spans="2:20" ht="15" customHeight="1">
      <c r="B36" s="1447"/>
      <c r="C36" s="1450"/>
      <c r="D36" s="1414"/>
      <c r="E36" s="1415"/>
      <c r="F36" s="1415"/>
      <c r="G36" s="1415"/>
      <c r="H36" s="1416"/>
      <c r="I36" s="74"/>
      <c r="J36" s="1153" t="s">
        <v>658</v>
      </c>
      <c r="K36" s="1151"/>
      <c r="L36" s="1151"/>
      <c r="M36" s="1152">
        <f>○推計２!I6/1000</f>
        <v>0</v>
      </c>
      <c r="N36" s="1152">
        <f>○推計２!I28/1000</f>
        <v>0</v>
      </c>
      <c r="O36" s="1152">
        <f>○推計２!I50/1000</f>
        <v>0</v>
      </c>
      <c r="P36" s="1152">
        <f>○推計２!I72/1000</f>
        <v>0</v>
      </c>
      <c r="Q36" s="1152">
        <f>○推計２!I94/1000</f>
        <v>0</v>
      </c>
      <c r="R36" s="1152">
        <f>○推計２!I116/1000</f>
        <v>0</v>
      </c>
      <c r="S36" s="75"/>
      <c r="T36" s="76"/>
    </row>
    <row r="37" spans="2:20" s="75" customFormat="1">
      <c r="B37" s="1447"/>
      <c r="C37" s="1450"/>
      <c r="D37" s="1414"/>
      <c r="E37" s="1415"/>
      <c r="F37" s="1415"/>
      <c r="G37" s="1415"/>
      <c r="H37" s="1416"/>
      <c r="J37" s="1418" t="s">
        <v>498</v>
      </c>
      <c r="K37" s="1418"/>
      <c r="L37" s="1418"/>
      <c r="M37" s="82"/>
      <c r="R37" s="1234" t="s">
        <v>496</v>
      </c>
      <c r="S37" s="91"/>
      <c r="T37" s="76"/>
    </row>
    <row r="38" spans="2:20" s="75" customFormat="1" ht="15" customHeight="1">
      <c r="B38" s="1447"/>
      <c r="C38" s="1450"/>
      <c r="D38" s="1414"/>
      <c r="E38" s="1415"/>
      <c r="F38" s="1415"/>
      <c r="G38" s="1415"/>
      <c r="H38" s="1416"/>
      <c r="J38" s="86"/>
      <c r="K38" s="93" t="str">
        <f>K25</f>
        <v>H29</v>
      </c>
      <c r="L38" s="93" t="str">
        <f t="shared" ref="L38:R38" si="3">L25</f>
        <v>H30</v>
      </c>
      <c r="M38" s="93" t="str">
        <f t="shared" si="3"/>
        <v>R元</v>
      </c>
      <c r="N38" s="93" t="str">
        <f t="shared" si="3"/>
        <v>R2</v>
      </c>
      <c r="O38" s="93" t="str">
        <f t="shared" si="3"/>
        <v>R3</v>
      </c>
      <c r="P38" s="93" t="str">
        <f t="shared" si="3"/>
        <v>R4</v>
      </c>
      <c r="Q38" s="93" t="str">
        <f t="shared" si="3"/>
        <v>R5</v>
      </c>
      <c r="R38" s="93" t="str">
        <f t="shared" si="3"/>
        <v>R6</v>
      </c>
      <c r="T38" s="76"/>
    </row>
    <row r="39" spans="2:20" s="75" customFormat="1" ht="15" customHeight="1">
      <c r="B39" s="1447"/>
      <c r="C39" s="1450"/>
      <c r="D39" s="1414"/>
      <c r="E39" s="1415"/>
      <c r="F39" s="1415"/>
      <c r="G39" s="1415"/>
      <c r="H39" s="1416"/>
      <c r="J39" s="93" t="s">
        <v>603</v>
      </c>
      <c r="K39" s="1156">
        <f>○調査表４!H9/1000</f>
        <v>151.87799999999999</v>
      </c>
      <c r="L39" s="1155">
        <f>○調査表４!K9/1000</f>
        <v>153.233</v>
      </c>
      <c r="M39" s="1155">
        <f>○調査表４!N9/1000</f>
        <v>147.56899999999999</v>
      </c>
      <c r="N39" s="1155">
        <f>○調査表４!Q9/1000</f>
        <v>149.25700000000001</v>
      </c>
      <c r="O39" s="1155">
        <f>○調査表４!T9/1000</f>
        <v>150.96299999999999</v>
      </c>
      <c r="P39" s="1155">
        <f>○調査表４!W9/1000</f>
        <v>152.68799999999999</v>
      </c>
      <c r="Q39" s="1155">
        <f>○調査表４!Z9/1000</f>
        <v>154.43199999999999</v>
      </c>
      <c r="R39" s="1155">
        <f>○調査表４!AC9/1000</f>
        <v>156.19499999999999</v>
      </c>
      <c r="T39" s="76"/>
    </row>
    <row r="40" spans="2:20" ht="15" customHeight="1">
      <c r="B40" s="1447"/>
      <c r="C40" s="1450"/>
      <c r="D40" s="1414"/>
      <c r="E40" s="1415"/>
      <c r="F40" s="1415"/>
      <c r="G40" s="1415"/>
      <c r="H40" s="1416"/>
      <c r="I40" s="74"/>
      <c r="J40" s="93" t="s">
        <v>657</v>
      </c>
      <c r="K40" s="1151"/>
      <c r="L40" s="1152">
        <f t="shared" ref="L40:R40" si="4">L39-K39</f>
        <v>1.3550000000000182</v>
      </c>
      <c r="M40" s="1152">
        <f t="shared" si="4"/>
        <v>-5.6640000000000157</v>
      </c>
      <c r="N40" s="1152">
        <f t="shared" si="4"/>
        <v>1.6880000000000166</v>
      </c>
      <c r="O40" s="1152">
        <f t="shared" si="4"/>
        <v>1.7059999999999889</v>
      </c>
      <c r="P40" s="1152">
        <f t="shared" si="4"/>
        <v>1.7249999999999943</v>
      </c>
      <c r="Q40" s="1152">
        <f t="shared" si="4"/>
        <v>1.7439999999999998</v>
      </c>
      <c r="R40" s="1152">
        <f t="shared" si="4"/>
        <v>1.7630000000000052</v>
      </c>
      <c r="S40" s="75"/>
      <c r="T40" s="76"/>
    </row>
    <row r="41" spans="2:20" ht="15" customHeight="1">
      <c r="B41" s="1447"/>
      <c r="C41" s="1450"/>
      <c r="D41" s="1414"/>
      <c r="E41" s="1415"/>
      <c r="F41" s="1415"/>
      <c r="G41" s="1415"/>
      <c r="H41" s="1416"/>
      <c r="I41" s="74"/>
      <c r="J41" s="1153" t="s">
        <v>658</v>
      </c>
      <c r="K41" s="1151"/>
      <c r="L41" s="1151"/>
      <c r="M41" s="1152">
        <f>○推計２!I13/1000</f>
        <v>0</v>
      </c>
      <c r="N41" s="1152">
        <f>○推計２!I35/1000</f>
        <v>0</v>
      </c>
      <c r="O41" s="1152">
        <f>○推計２!I57/1000</f>
        <v>0</v>
      </c>
      <c r="P41" s="1152">
        <f>○推計２!I79/1000</f>
        <v>0</v>
      </c>
      <c r="Q41" s="1152">
        <f>○推計２!I101/1000</f>
        <v>0</v>
      </c>
      <c r="R41" s="1152">
        <f>○推計２!I123/1000</f>
        <v>0</v>
      </c>
      <c r="S41" s="75"/>
      <c r="T41" s="76"/>
    </row>
    <row r="42" spans="2:20" s="75" customFormat="1" ht="5.25" customHeight="1">
      <c r="B42" s="1447"/>
      <c r="C42" s="1450"/>
      <c r="D42" s="1414"/>
      <c r="E42" s="1415"/>
      <c r="F42" s="1415"/>
      <c r="G42" s="1415"/>
      <c r="H42" s="1416"/>
      <c r="I42" s="73"/>
      <c r="T42" s="76"/>
    </row>
    <row r="43" spans="2:20" s="75" customFormat="1" ht="15" customHeight="1">
      <c r="B43" s="1447"/>
      <c r="C43" s="1450"/>
      <c r="D43" s="1414"/>
      <c r="E43" s="1415"/>
      <c r="F43" s="1415"/>
      <c r="G43" s="1415"/>
      <c r="H43" s="1416"/>
      <c r="I43" s="1408" t="s">
        <v>484</v>
      </c>
      <c r="J43" s="1436" t="s">
        <v>795</v>
      </c>
      <c r="K43" s="1412"/>
      <c r="L43" s="1412"/>
      <c r="M43" s="1412"/>
      <c r="N43" s="1412"/>
      <c r="O43" s="1412"/>
      <c r="P43" s="1412"/>
      <c r="Q43" s="1412"/>
      <c r="R43" s="1412"/>
      <c r="S43" s="1412"/>
      <c r="T43" s="1413"/>
    </row>
    <row r="44" spans="2:20" s="75" customFormat="1" ht="13.5" customHeight="1">
      <c r="B44" s="1447"/>
      <c r="C44" s="1450"/>
      <c r="D44" s="1414"/>
      <c r="E44" s="1415"/>
      <c r="F44" s="1415"/>
      <c r="G44" s="1415"/>
      <c r="H44" s="1416"/>
      <c r="I44" s="1409"/>
      <c r="J44" s="1437"/>
      <c r="K44" s="1415"/>
      <c r="L44" s="1415"/>
      <c r="M44" s="1415"/>
      <c r="N44" s="1415"/>
      <c r="O44" s="1415"/>
      <c r="P44" s="1415"/>
      <c r="Q44" s="1415"/>
      <c r="R44" s="1415"/>
      <c r="S44" s="1415"/>
      <c r="T44" s="1416"/>
    </row>
    <row r="45" spans="2:20" s="75" customFormat="1" ht="13.5" customHeight="1">
      <c r="B45" s="1447"/>
      <c r="C45" s="1450"/>
      <c r="D45" s="1414"/>
      <c r="E45" s="1415"/>
      <c r="F45" s="1415"/>
      <c r="G45" s="1415"/>
      <c r="H45" s="1416"/>
      <c r="I45" s="1409"/>
      <c r="J45" s="1437"/>
      <c r="K45" s="1415"/>
      <c r="L45" s="1415"/>
      <c r="M45" s="1415"/>
      <c r="N45" s="1415"/>
      <c r="O45" s="1415"/>
      <c r="P45" s="1415"/>
      <c r="Q45" s="1415"/>
      <c r="R45" s="1415"/>
      <c r="S45" s="1415"/>
      <c r="T45" s="1416"/>
    </row>
    <row r="46" spans="2:20" ht="13.5" customHeight="1" thickBot="1">
      <c r="B46" s="1448"/>
      <c r="C46" s="1451"/>
      <c r="D46" s="1426"/>
      <c r="E46" s="1427"/>
      <c r="F46" s="1427"/>
      <c r="G46" s="1427"/>
      <c r="H46" s="1428"/>
      <c r="I46" s="1449"/>
      <c r="J46" s="1445"/>
      <c r="K46" s="1427"/>
      <c r="L46" s="1427"/>
      <c r="M46" s="1427"/>
      <c r="N46" s="1427"/>
      <c r="O46" s="1427"/>
      <c r="P46" s="1427"/>
      <c r="Q46" s="1427"/>
      <c r="R46" s="1427"/>
      <c r="S46" s="1427"/>
      <c r="T46" s="1428"/>
    </row>
    <row r="47" spans="2:20" ht="15" customHeight="1" thickBot="1">
      <c r="B47" s="1442" t="s">
        <v>478</v>
      </c>
      <c r="C47" s="1443"/>
      <c r="D47" s="1442" t="s">
        <v>479</v>
      </c>
      <c r="E47" s="1444"/>
      <c r="F47" s="1444"/>
      <c r="G47" s="1444"/>
      <c r="H47" s="1443"/>
      <c r="I47" s="1442" t="s">
        <v>480</v>
      </c>
      <c r="J47" s="1444"/>
      <c r="K47" s="1444"/>
      <c r="L47" s="1444"/>
      <c r="M47" s="1444"/>
      <c r="N47" s="1444"/>
      <c r="O47" s="1444"/>
      <c r="P47" s="1444"/>
      <c r="Q47" s="1444"/>
      <c r="R47" s="1444"/>
      <c r="S47" s="1444"/>
      <c r="T47" s="1443"/>
    </row>
    <row r="48" spans="2:20">
      <c r="B48" s="1369" t="s">
        <v>489</v>
      </c>
      <c r="C48" s="1429" t="s">
        <v>499</v>
      </c>
      <c r="D48" s="1432" t="s">
        <v>796</v>
      </c>
      <c r="E48" s="1433"/>
      <c r="F48" s="1433"/>
      <c r="G48" s="1433"/>
      <c r="H48" s="1434"/>
      <c r="I48" s="78"/>
      <c r="J48" s="1435" t="s">
        <v>500</v>
      </c>
      <c r="K48" s="1435"/>
      <c r="L48" s="1435"/>
      <c r="M48" s="1435"/>
      <c r="N48" s="1435"/>
      <c r="O48" s="1435"/>
      <c r="P48" s="1435"/>
      <c r="Q48" s="92"/>
      <c r="R48" s="1235" t="s">
        <v>496</v>
      </c>
      <c r="S48" s="84"/>
      <c r="T48" s="72"/>
    </row>
    <row r="49" spans="2:20" ht="15" customHeight="1">
      <c r="B49" s="1370"/>
      <c r="C49" s="1430"/>
      <c r="D49" s="1414"/>
      <c r="E49" s="1415"/>
      <c r="F49" s="1415"/>
      <c r="G49" s="1415"/>
      <c r="H49" s="1416"/>
      <c r="I49" s="85"/>
      <c r="J49" s="86"/>
      <c r="K49" s="93" t="str">
        <f>K25</f>
        <v>H29</v>
      </c>
      <c r="L49" s="93" t="str">
        <f t="shared" ref="L49:R49" si="5">L25</f>
        <v>H30</v>
      </c>
      <c r="M49" s="93" t="str">
        <f t="shared" si="5"/>
        <v>R元</v>
      </c>
      <c r="N49" s="93" t="str">
        <f t="shared" si="5"/>
        <v>R2</v>
      </c>
      <c r="O49" s="93" t="str">
        <f t="shared" si="5"/>
        <v>R3</v>
      </c>
      <c r="P49" s="93" t="str">
        <f t="shared" si="5"/>
        <v>R4</v>
      </c>
      <c r="Q49" s="93" t="str">
        <f t="shared" si="5"/>
        <v>R5</v>
      </c>
      <c r="R49" s="93" t="str">
        <f t="shared" si="5"/>
        <v>R6</v>
      </c>
      <c r="S49" s="75"/>
      <c r="T49" s="76"/>
    </row>
    <row r="50" spans="2:20" ht="15" customHeight="1">
      <c r="B50" s="1370"/>
      <c r="C50" s="1430"/>
      <c r="D50" s="1414"/>
      <c r="E50" s="1415"/>
      <c r="F50" s="1415"/>
      <c r="G50" s="1415"/>
      <c r="H50" s="1416"/>
      <c r="I50" s="85"/>
      <c r="J50" s="93" t="s">
        <v>497</v>
      </c>
      <c r="K50" s="1156">
        <f>○調査表４!H13/1000</f>
        <v>583.11</v>
      </c>
      <c r="L50" s="1155">
        <f>○調査表４!K13/1000</f>
        <v>449.28399999999999</v>
      </c>
      <c r="M50" s="1155">
        <f>○調査表４!N13/1000</f>
        <v>328.44299999999998</v>
      </c>
      <c r="N50" s="1155">
        <f>○調査表４!Q13/1000</f>
        <v>335.697</v>
      </c>
      <c r="O50" s="1155">
        <f>○調査表４!T13/1000</f>
        <v>343.053</v>
      </c>
      <c r="P50" s="1155">
        <f>○調査表４!W13/1000</f>
        <v>350.512</v>
      </c>
      <c r="Q50" s="1155">
        <f>○調査表４!Z13/1000</f>
        <v>358.07499999999999</v>
      </c>
      <c r="R50" s="1155">
        <f>○調査表４!AC13/1000</f>
        <v>365.74400000000003</v>
      </c>
      <c r="S50" s="75"/>
      <c r="T50" s="76"/>
    </row>
    <row r="51" spans="2:20" ht="15" customHeight="1">
      <c r="B51" s="1370"/>
      <c r="C51" s="1430"/>
      <c r="D51" s="1414"/>
      <c r="E51" s="1415"/>
      <c r="F51" s="1415"/>
      <c r="G51" s="1415"/>
      <c r="H51" s="1416"/>
      <c r="I51" s="74"/>
      <c r="J51" s="93" t="s">
        <v>657</v>
      </c>
      <c r="K51" s="1151"/>
      <c r="L51" s="1152">
        <f t="shared" ref="L51:R51" si="6">L50-K50</f>
        <v>-133.82600000000002</v>
      </c>
      <c r="M51" s="1152">
        <f t="shared" si="6"/>
        <v>-120.84100000000001</v>
      </c>
      <c r="N51" s="1152">
        <f t="shared" si="6"/>
        <v>7.2540000000000191</v>
      </c>
      <c r="O51" s="1152">
        <f t="shared" si="6"/>
        <v>7.3559999999999945</v>
      </c>
      <c r="P51" s="1152">
        <f t="shared" si="6"/>
        <v>7.4590000000000032</v>
      </c>
      <c r="Q51" s="1152">
        <f t="shared" si="6"/>
        <v>7.5629999999999882</v>
      </c>
      <c r="R51" s="1152">
        <f t="shared" si="6"/>
        <v>7.6690000000000396</v>
      </c>
      <c r="S51" s="75"/>
      <c r="T51" s="76"/>
    </row>
    <row r="52" spans="2:20" ht="15" customHeight="1">
      <c r="B52" s="1370"/>
      <c r="C52" s="1430"/>
      <c r="D52" s="1414"/>
      <c r="E52" s="1415"/>
      <c r="F52" s="1415"/>
      <c r="G52" s="1415"/>
      <c r="H52" s="1416"/>
      <c r="I52" s="74"/>
      <c r="J52" s="1153" t="s">
        <v>658</v>
      </c>
      <c r="K52" s="1151"/>
      <c r="L52" s="1151"/>
      <c r="M52" s="1152">
        <f>○推計２!I7/1000</f>
        <v>0</v>
      </c>
      <c r="N52" s="1152">
        <f>○推計２!I29/1000</f>
        <v>0</v>
      </c>
      <c r="O52" s="1152">
        <f>○推計２!I51/1000</f>
        <v>0</v>
      </c>
      <c r="P52" s="1152">
        <f>○推計２!I73/1000</f>
        <v>0</v>
      </c>
      <c r="Q52" s="1152">
        <f>○推計２!I95/1000</f>
        <v>0</v>
      </c>
      <c r="R52" s="1152">
        <f>○推計２!I117/1000</f>
        <v>0</v>
      </c>
      <c r="S52" s="75"/>
      <c r="T52" s="76"/>
    </row>
    <row r="53" spans="2:20">
      <c r="B53" s="1370"/>
      <c r="C53" s="1430"/>
      <c r="D53" s="1414"/>
      <c r="E53" s="1415"/>
      <c r="F53" s="1415"/>
      <c r="G53" s="1415"/>
      <c r="H53" s="1416"/>
      <c r="I53" s="75"/>
      <c r="J53" s="1418" t="s">
        <v>501</v>
      </c>
      <c r="K53" s="1418"/>
      <c r="L53" s="1418"/>
      <c r="M53" s="1418"/>
      <c r="N53" s="1418"/>
      <c r="O53" s="1418"/>
      <c r="P53" s="1418"/>
      <c r="Q53" s="81"/>
      <c r="R53" s="1234" t="s">
        <v>496</v>
      </c>
      <c r="S53" s="91"/>
      <c r="T53" s="76"/>
    </row>
    <row r="54" spans="2:20" ht="15" customHeight="1">
      <c r="B54" s="1370"/>
      <c r="C54" s="1430"/>
      <c r="D54" s="1414"/>
      <c r="E54" s="1415"/>
      <c r="F54" s="1415"/>
      <c r="G54" s="1415"/>
      <c r="H54" s="1416"/>
      <c r="I54" s="75"/>
      <c r="J54" s="86"/>
      <c r="K54" s="93" t="str">
        <f>K25</f>
        <v>H29</v>
      </c>
      <c r="L54" s="93" t="str">
        <f t="shared" ref="L54:R54" si="7">L25</f>
        <v>H30</v>
      </c>
      <c r="M54" s="93" t="str">
        <f t="shared" si="7"/>
        <v>R元</v>
      </c>
      <c r="N54" s="93" t="str">
        <f t="shared" si="7"/>
        <v>R2</v>
      </c>
      <c r="O54" s="93" t="str">
        <f t="shared" si="7"/>
        <v>R3</v>
      </c>
      <c r="P54" s="93" t="str">
        <f t="shared" si="7"/>
        <v>R4</v>
      </c>
      <c r="Q54" s="93" t="str">
        <f t="shared" si="7"/>
        <v>R5</v>
      </c>
      <c r="R54" s="93" t="str">
        <f t="shared" si="7"/>
        <v>R6</v>
      </c>
      <c r="S54" s="75"/>
      <c r="T54" s="76"/>
    </row>
    <row r="55" spans="2:20" ht="15" customHeight="1">
      <c r="B55" s="1370"/>
      <c r="C55" s="1430"/>
      <c r="D55" s="1414"/>
      <c r="E55" s="1415"/>
      <c r="F55" s="1415"/>
      <c r="G55" s="1415"/>
      <c r="H55" s="1416"/>
      <c r="I55" s="75"/>
      <c r="J55" s="93" t="s">
        <v>497</v>
      </c>
      <c r="K55" s="1156">
        <f>○調査表４!H14/1000</f>
        <v>18.100999999999999</v>
      </c>
      <c r="L55" s="1155">
        <f>○調査表４!K14/1000</f>
        <v>18.797999999999998</v>
      </c>
      <c r="M55" s="1155">
        <f>○調査表４!N14/1000</f>
        <v>24.286999999999999</v>
      </c>
      <c r="N55" s="1155">
        <f>○調査表４!Q14/1000</f>
        <v>20</v>
      </c>
      <c r="O55" s="1155">
        <f>○調査表４!T14/1000</f>
        <v>20</v>
      </c>
      <c r="P55" s="1155">
        <f>○調査表４!W14/1000</f>
        <v>20</v>
      </c>
      <c r="Q55" s="1155">
        <f>○調査表４!Z14/1000</f>
        <v>20</v>
      </c>
      <c r="R55" s="1155">
        <f>○調査表４!AC14/1000</f>
        <v>20</v>
      </c>
      <c r="S55" s="75"/>
      <c r="T55" s="76"/>
    </row>
    <row r="56" spans="2:20" ht="15" customHeight="1">
      <c r="B56" s="1370"/>
      <c r="C56" s="1430"/>
      <c r="D56" s="1414"/>
      <c r="E56" s="1415"/>
      <c r="F56" s="1415"/>
      <c r="G56" s="1415"/>
      <c r="H56" s="1416"/>
      <c r="I56" s="74"/>
      <c r="J56" s="93" t="s">
        <v>657</v>
      </c>
      <c r="K56" s="1151"/>
      <c r="L56" s="1152">
        <f t="shared" ref="L56:R56" si="8">L55-K55</f>
        <v>0.69699999999999918</v>
      </c>
      <c r="M56" s="1152">
        <f t="shared" si="8"/>
        <v>5.4890000000000008</v>
      </c>
      <c r="N56" s="1152">
        <f t="shared" si="8"/>
        <v>-4.286999999999999</v>
      </c>
      <c r="O56" s="1152">
        <f t="shared" si="8"/>
        <v>0</v>
      </c>
      <c r="P56" s="1152">
        <f t="shared" si="8"/>
        <v>0</v>
      </c>
      <c r="Q56" s="1152">
        <f t="shared" si="8"/>
        <v>0</v>
      </c>
      <c r="R56" s="1152">
        <f t="shared" si="8"/>
        <v>0</v>
      </c>
      <c r="S56" s="75"/>
      <c r="T56" s="76"/>
    </row>
    <row r="57" spans="2:20" ht="15" customHeight="1">
      <c r="B57" s="1370"/>
      <c r="C57" s="1430"/>
      <c r="D57" s="1414"/>
      <c r="E57" s="1415"/>
      <c r="F57" s="1415"/>
      <c r="G57" s="1415"/>
      <c r="H57" s="1416"/>
      <c r="I57" s="74"/>
      <c r="J57" s="1153" t="s">
        <v>658</v>
      </c>
      <c r="K57" s="1151"/>
      <c r="L57" s="1151"/>
      <c r="M57" s="1152">
        <f>○推計２!I8/1000</f>
        <v>0</v>
      </c>
      <c r="N57" s="1152">
        <f>○推計２!I30/1000</f>
        <v>0</v>
      </c>
      <c r="O57" s="1152">
        <f>○推計２!I52/1000</f>
        <v>0</v>
      </c>
      <c r="P57" s="1152">
        <f>○推計２!I74/1000</f>
        <v>0</v>
      </c>
      <c r="Q57" s="1152">
        <f>○推計２!I96/1000</f>
        <v>0</v>
      </c>
      <c r="R57" s="1152">
        <f>○推計２!I118/1000</f>
        <v>0</v>
      </c>
      <c r="S57" s="75"/>
      <c r="T57" s="76"/>
    </row>
    <row r="58" spans="2:20" ht="6" customHeight="1">
      <c r="B58" s="1370"/>
      <c r="C58" s="1430"/>
      <c r="D58" s="1414"/>
      <c r="E58" s="1415"/>
      <c r="F58" s="1415"/>
      <c r="G58" s="1415"/>
      <c r="H58" s="1416"/>
      <c r="I58" s="73"/>
      <c r="J58" s="75"/>
      <c r="K58" s="75"/>
      <c r="L58" s="75"/>
      <c r="M58" s="75"/>
      <c r="N58" s="75"/>
      <c r="O58" s="75"/>
      <c r="P58" s="75"/>
      <c r="Q58" s="75"/>
      <c r="R58" s="75"/>
      <c r="S58" s="75"/>
      <c r="T58" s="76"/>
    </row>
    <row r="59" spans="2:20" ht="15" customHeight="1">
      <c r="B59" s="1370"/>
      <c r="C59" s="1430"/>
      <c r="D59" s="1414"/>
      <c r="E59" s="1415"/>
      <c r="F59" s="1415"/>
      <c r="G59" s="1415"/>
      <c r="H59" s="1416"/>
      <c r="I59" s="1408" t="s">
        <v>484</v>
      </c>
      <c r="J59" s="1436" t="s">
        <v>797</v>
      </c>
      <c r="K59" s="1412"/>
      <c r="L59" s="1412"/>
      <c r="M59" s="1412"/>
      <c r="N59" s="1412"/>
      <c r="O59" s="1412"/>
      <c r="P59" s="1412"/>
      <c r="Q59" s="1412"/>
      <c r="R59" s="1412"/>
      <c r="S59" s="1412"/>
      <c r="T59" s="1413"/>
    </row>
    <row r="60" spans="2:20" ht="15" customHeight="1">
      <c r="B60" s="1370"/>
      <c r="C60" s="1430"/>
      <c r="D60" s="1414"/>
      <c r="E60" s="1415"/>
      <c r="F60" s="1415"/>
      <c r="G60" s="1415"/>
      <c r="H60" s="1416"/>
      <c r="I60" s="1409"/>
      <c r="J60" s="1437"/>
      <c r="K60" s="1415"/>
      <c r="L60" s="1415"/>
      <c r="M60" s="1415"/>
      <c r="N60" s="1415"/>
      <c r="O60" s="1415"/>
      <c r="P60" s="1415"/>
      <c r="Q60" s="1415"/>
      <c r="R60" s="1415"/>
      <c r="S60" s="1415"/>
      <c r="T60" s="1416"/>
    </row>
    <row r="61" spans="2:20" ht="15" customHeight="1">
      <c r="B61" s="1370"/>
      <c r="C61" s="1430"/>
      <c r="D61" s="1414"/>
      <c r="E61" s="1415"/>
      <c r="F61" s="1415"/>
      <c r="G61" s="1415"/>
      <c r="H61" s="1416"/>
      <c r="I61" s="1409"/>
      <c r="J61" s="1437"/>
      <c r="K61" s="1415"/>
      <c r="L61" s="1415"/>
      <c r="M61" s="1415"/>
      <c r="N61" s="1415"/>
      <c r="O61" s="1415"/>
      <c r="P61" s="1415"/>
      <c r="Q61" s="1415"/>
      <c r="R61" s="1415"/>
      <c r="S61" s="1415"/>
      <c r="T61" s="1416"/>
    </row>
    <row r="62" spans="2:20" ht="15" customHeight="1">
      <c r="B62" s="1370"/>
      <c r="C62" s="1431"/>
      <c r="D62" s="1417"/>
      <c r="E62" s="1418"/>
      <c r="F62" s="1418"/>
      <c r="G62" s="1418"/>
      <c r="H62" s="1419"/>
      <c r="I62" s="1410"/>
      <c r="J62" s="1438"/>
      <c r="K62" s="1418"/>
      <c r="L62" s="1418"/>
      <c r="M62" s="1418"/>
      <c r="N62" s="1418"/>
      <c r="O62" s="1418"/>
      <c r="P62" s="1418"/>
      <c r="Q62" s="1418"/>
      <c r="R62" s="1418"/>
      <c r="S62" s="1418"/>
      <c r="T62" s="1419"/>
    </row>
    <row r="63" spans="2:20">
      <c r="B63" s="1370"/>
      <c r="C63" s="1439" t="s">
        <v>798</v>
      </c>
      <c r="D63" s="1411" t="s">
        <v>799</v>
      </c>
      <c r="E63" s="1412"/>
      <c r="F63" s="1412"/>
      <c r="G63" s="1412"/>
      <c r="H63" s="1413"/>
      <c r="I63" s="79"/>
      <c r="J63" s="1420" t="s">
        <v>502</v>
      </c>
      <c r="K63" s="1420"/>
      <c r="L63" s="1420"/>
      <c r="M63" s="1420"/>
      <c r="N63" s="1420"/>
      <c r="O63" s="1420"/>
      <c r="P63" s="1420"/>
      <c r="Q63" s="88"/>
      <c r="R63" s="1234" t="s">
        <v>496</v>
      </c>
      <c r="S63" s="91"/>
      <c r="T63" s="80"/>
    </row>
    <row r="64" spans="2:20" ht="15" customHeight="1">
      <c r="B64" s="1370"/>
      <c r="C64" s="1430"/>
      <c r="D64" s="1414"/>
      <c r="E64" s="1415"/>
      <c r="F64" s="1415"/>
      <c r="G64" s="1415"/>
      <c r="H64" s="1416"/>
      <c r="I64" s="75"/>
      <c r="J64" s="86"/>
      <c r="K64" s="93" t="str">
        <f>K25</f>
        <v>H29</v>
      </c>
      <c r="L64" s="93" t="str">
        <f t="shared" ref="L64:R64" si="9">L25</f>
        <v>H30</v>
      </c>
      <c r="M64" s="93" t="str">
        <f t="shared" si="9"/>
        <v>R元</v>
      </c>
      <c r="N64" s="93" t="str">
        <f t="shared" si="9"/>
        <v>R2</v>
      </c>
      <c r="O64" s="93" t="str">
        <f t="shared" si="9"/>
        <v>R3</v>
      </c>
      <c r="P64" s="93" t="str">
        <f t="shared" si="9"/>
        <v>R4</v>
      </c>
      <c r="Q64" s="93" t="str">
        <f t="shared" si="9"/>
        <v>R5</v>
      </c>
      <c r="R64" s="93" t="str">
        <f t="shared" si="9"/>
        <v>R6</v>
      </c>
      <c r="S64" s="75"/>
      <c r="T64" s="76"/>
    </row>
    <row r="65" spans="2:20" ht="15" customHeight="1">
      <c r="B65" s="1370"/>
      <c r="C65" s="1430"/>
      <c r="D65" s="1414"/>
      <c r="E65" s="1415"/>
      <c r="F65" s="1415"/>
      <c r="G65" s="1415"/>
      <c r="H65" s="1416"/>
      <c r="I65" s="75"/>
      <c r="J65" s="93" t="s">
        <v>497</v>
      </c>
      <c r="K65" s="1156">
        <f>○調査表３!G23/1000</f>
        <v>189.7</v>
      </c>
      <c r="L65" s="1155">
        <f>○調査表３!I23/1000</f>
        <v>115.651</v>
      </c>
      <c r="M65" s="1155">
        <f>○調査表３!K23/1000</f>
        <v>144.39699999999999</v>
      </c>
      <c r="N65" s="1157">
        <f>○調査表３!M23/1000</f>
        <v>216.697</v>
      </c>
      <c r="O65" s="1155">
        <f>○調査表３!O23/1000</f>
        <v>301.89699999999999</v>
      </c>
      <c r="P65" s="1155">
        <f>○調査表３!Q23/1000</f>
        <v>178.39699999999999</v>
      </c>
      <c r="Q65" s="1155">
        <f>○調査表３!S23/1000</f>
        <v>243.39699999999999</v>
      </c>
      <c r="R65" s="1155">
        <f>○調査表３!U23/1000</f>
        <v>126.39700000000001</v>
      </c>
      <c r="S65" s="75"/>
      <c r="T65" s="76"/>
    </row>
    <row r="66" spans="2:20" ht="15" customHeight="1">
      <c r="B66" s="1370"/>
      <c r="C66" s="1430"/>
      <c r="D66" s="1414"/>
      <c r="E66" s="1415"/>
      <c r="F66" s="1415"/>
      <c r="G66" s="1415"/>
      <c r="H66" s="1416"/>
      <c r="I66" s="74"/>
      <c r="J66" s="93" t="s">
        <v>657</v>
      </c>
      <c r="K66" s="1151"/>
      <c r="L66" s="1152">
        <f t="shared" ref="L66:R66" si="10">L65-K65</f>
        <v>-74.048999999999992</v>
      </c>
      <c r="M66" s="1152">
        <f t="shared" si="10"/>
        <v>28.745999999999995</v>
      </c>
      <c r="N66" s="1152">
        <f t="shared" si="10"/>
        <v>72.300000000000011</v>
      </c>
      <c r="O66" s="1152">
        <f t="shared" si="10"/>
        <v>85.199999999999989</v>
      </c>
      <c r="P66" s="1152">
        <f t="shared" si="10"/>
        <v>-123.5</v>
      </c>
      <c r="Q66" s="1152">
        <f t="shared" si="10"/>
        <v>65</v>
      </c>
      <c r="R66" s="1152">
        <f t="shared" si="10"/>
        <v>-116.99999999999999</v>
      </c>
      <c r="S66" s="75"/>
      <c r="T66" s="76"/>
    </row>
    <row r="67" spans="2:20" ht="5.25" customHeight="1">
      <c r="B67" s="1370"/>
      <c r="C67" s="1430"/>
      <c r="D67" s="1414"/>
      <c r="E67" s="1415"/>
      <c r="F67" s="1415"/>
      <c r="G67" s="1415"/>
      <c r="H67" s="1416"/>
      <c r="I67" s="75"/>
      <c r="J67" s="75"/>
      <c r="K67" s="75"/>
      <c r="L67" s="75"/>
      <c r="M67" s="75"/>
      <c r="N67" s="75"/>
      <c r="O67" s="75"/>
      <c r="P67" s="75"/>
      <c r="Q67" s="75"/>
      <c r="R67" s="75"/>
      <c r="S67" s="75"/>
      <c r="T67" s="76"/>
    </row>
    <row r="68" spans="2:20" ht="15" customHeight="1">
      <c r="B68" s="1370"/>
      <c r="C68" s="1430"/>
      <c r="D68" s="1414"/>
      <c r="E68" s="1415"/>
      <c r="F68" s="1415"/>
      <c r="G68" s="1415"/>
      <c r="H68" s="1416"/>
      <c r="I68" s="1408" t="s">
        <v>484</v>
      </c>
      <c r="J68" s="1396"/>
      <c r="K68" s="1397"/>
      <c r="L68" s="1397"/>
      <c r="M68" s="1397"/>
      <c r="N68" s="1397"/>
      <c r="O68" s="1397"/>
      <c r="P68" s="1397"/>
      <c r="Q68" s="1397"/>
      <c r="R68" s="1397"/>
      <c r="S68" s="1397"/>
      <c r="T68" s="1398"/>
    </row>
    <row r="69" spans="2:20" ht="15" customHeight="1">
      <c r="B69" s="1370"/>
      <c r="C69" s="1430"/>
      <c r="D69" s="1414"/>
      <c r="E69" s="1415"/>
      <c r="F69" s="1415"/>
      <c r="G69" s="1415"/>
      <c r="H69" s="1416"/>
      <c r="I69" s="1409"/>
      <c r="J69" s="1399"/>
      <c r="K69" s="1400"/>
      <c r="L69" s="1400"/>
      <c r="M69" s="1400"/>
      <c r="N69" s="1400"/>
      <c r="O69" s="1400"/>
      <c r="P69" s="1400"/>
      <c r="Q69" s="1400"/>
      <c r="R69" s="1400"/>
      <c r="S69" s="1400"/>
      <c r="T69" s="1401"/>
    </row>
    <row r="70" spans="2:20" ht="15" customHeight="1">
      <c r="B70" s="1370"/>
      <c r="C70" s="1430"/>
      <c r="D70" s="1414"/>
      <c r="E70" s="1415"/>
      <c r="F70" s="1415"/>
      <c r="G70" s="1415"/>
      <c r="H70" s="1416"/>
      <c r="I70" s="1409"/>
      <c r="J70" s="1399"/>
      <c r="K70" s="1400"/>
      <c r="L70" s="1400"/>
      <c r="M70" s="1400"/>
      <c r="N70" s="1400"/>
      <c r="O70" s="1400"/>
      <c r="P70" s="1400"/>
      <c r="Q70" s="1400"/>
      <c r="R70" s="1400"/>
      <c r="S70" s="1400"/>
      <c r="T70" s="1401"/>
    </row>
    <row r="71" spans="2:20" ht="15" customHeight="1">
      <c r="B71" s="1370"/>
      <c r="C71" s="1431"/>
      <c r="D71" s="1417"/>
      <c r="E71" s="1418"/>
      <c r="F71" s="1418"/>
      <c r="G71" s="1418"/>
      <c r="H71" s="1419"/>
      <c r="I71" s="1410"/>
      <c r="J71" s="1402"/>
      <c r="K71" s="1403"/>
      <c r="L71" s="1403"/>
      <c r="M71" s="1403"/>
      <c r="N71" s="1403"/>
      <c r="O71" s="1403"/>
      <c r="P71" s="1403"/>
      <c r="Q71" s="1403"/>
      <c r="R71" s="1403"/>
      <c r="S71" s="1403"/>
      <c r="T71" s="1404"/>
    </row>
    <row r="72" spans="2:20">
      <c r="B72" s="1370"/>
      <c r="C72" s="1439" t="s">
        <v>800</v>
      </c>
      <c r="D72" s="1411" t="s">
        <v>804</v>
      </c>
      <c r="E72" s="1412"/>
      <c r="F72" s="1412"/>
      <c r="G72" s="1412"/>
      <c r="H72" s="1413"/>
      <c r="I72" s="79"/>
      <c r="J72" s="1420" t="s">
        <v>503</v>
      </c>
      <c r="K72" s="1420"/>
      <c r="L72" s="1420"/>
      <c r="M72" s="1420"/>
      <c r="N72" s="1420"/>
      <c r="O72" s="1420"/>
      <c r="P72" s="1420"/>
      <c r="Q72" s="88"/>
      <c r="R72" s="1234" t="s">
        <v>496</v>
      </c>
      <c r="S72" s="91"/>
      <c r="T72" s="80"/>
    </row>
    <row r="73" spans="2:20" ht="15" customHeight="1">
      <c r="B73" s="1370"/>
      <c r="C73" s="1430"/>
      <c r="D73" s="1414"/>
      <c r="E73" s="1415"/>
      <c r="F73" s="1415"/>
      <c r="G73" s="1415"/>
      <c r="H73" s="1416"/>
      <c r="I73" s="75"/>
      <c r="J73" s="86"/>
      <c r="K73" s="93" t="str">
        <f>K25</f>
        <v>H29</v>
      </c>
      <c r="L73" s="93" t="str">
        <f t="shared" ref="L73:R73" si="11">L25</f>
        <v>H30</v>
      </c>
      <c r="M73" s="93" t="str">
        <f t="shared" si="11"/>
        <v>R元</v>
      </c>
      <c r="N73" s="93" t="str">
        <f t="shared" si="11"/>
        <v>R2</v>
      </c>
      <c r="O73" s="93" t="str">
        <f t="shared" si="11"/>
        <v>R3</v>
      </c>
      <c r="P73" s="93" t="str">
        <f t="shared" si="11"/>
        <v>R4</v>
      </c>
      <c r="Q73" s="93" t="str">
        <f t="shared" si="11"/>
        <v>R5</v>
      </c>
      <c r="R73" s="93" t="str">
        <f t="shared" si="11"/>
        <v>R6</v>
      </c>
      <c r="S73" s="75"/>
      <c r="T73" s="76"/>
    </row>
    <row r="74" spans="2:20" ht="15" customHeight="1">
      <c r="B74" s="1370"/>
      <c r="C74" s="1430"/>
      <c r="D74" s="1414"/>
      <c r="E74" s="1415"/>
      <c r="F74" s="1415"/>
      <c r="G74" s="1415"/>
      <c r="H74" s="1416"/>
      <c r="I74" s="75"/>
      <c r="J74" s="93" t="s">
        <v>497</v>
      </c>
      <c r="K74" s="1151"/>
      <c r="L74" s="1155">
        <f>○資料５!F18/1000</f>
        <v>40.527999999999999</v>
      </c>
      <c r="M74" s="1155">
        <f>○資料５!I18/1000</f>
        <v>30.324000000000002</v>
      </c>
      <c r="N74" s="1155">
        <f>○資料５!L18/1000</f>
        <v>16.914999999999999</v>
      </c>
      <c r="O74" s="1155">
        <f>○資料５!O18/1000</f>
        <v>16.914999999999999</v>
      </c>
      <c r="P74" s="1155">
        <f>○資料５!R18/1000</f>
        <v>16.914999999999999</v>
      </c>
      <c r="Q74" s="1155">
        <f>○資料５!U18/1000</f>
        <v>16.914999999999999</v>
      </c>
      <c r="R74" s="1155">
        <f>○資料５!X18/1000</f>
        <v>16.914999999999999</v>
      </c>
      <c r="S74" s="75"/>
      <c r="T74" s="76"/>
    </row>
    <row r="75" spans="2:20" ht="15" customHeight="1">
      <c r="B75" s="1370"/>
      <c r="C75" s="1430"/>
      <c r="D75" s="1414"/>
      <c r="E75" s="1415"/>
      <c r="F75" s="1415"/>
      <c r="G75" s="1415"/>
      <c r="H75" s="1416"/>
      <c r="I75" s="74"/>
      <c r="J75" s="93" t="s">
        <v>657</v>
      </c>
      <c r="K75" s="1151"/>
      <c r="L75" s="1151"/>
      <c r="M75" s="1152">
        <f t="shared" ref="M75:R75" si="12">M74-L74</f>
        <v>-10.203999999999997</v>
      </c>
      <c r="N75" s="1152">
        <f t="shared" si="12"/>
        <v>-13.409000000000002</v>
      </c>
      <c r="O75" s="1152">
        <f t="shared" si="12"/>
        <v>0</v>
      </c>
      <c r="P75" s="1152">
        <f t="shared" si="12"/>
        <v>0</v>
      </c>
      <c r="Q75" s="1152">
        <f t="shared" si="12"/>
        <v>0</v>
      </c>
      <c r="R75" s="1152">
        <f t="shared" si="12"/>
        <v>0</v>
      </c>
      <c r="S75" s="75"/>
      <c r="T75" s="76"/>
    </row>
    <row r="76" spans="2:20" ht="6" customHeight="1">
      <c r="B76" s="1370"/>
      <c r="C76" s="1430"/>
      <c r="D76" s="1414"/>
      <c r="E76" s="1415"/>
      <c r="F76" s="1415"/>
      <c r="G76" s="1415"/>
      <c r="H76" s="1416"/>
      <c r="I76" s="75"/>
      <c r="J76" s="83"/>
      <c r="K76" s="83"/>
      <c r="L76" s="79"/>
      <c r="M76" s="79"/>
      <c r="N76" s="79"/>
      <c r="O76" s="79"/>
      <c r="P76" s="79"/>
      <c r="Q76" s="79"/>
      <c r="R76" s="79"/>
      <c r="S76" s="75"/>
      <c r="T76" s="76"/>
    </row>
    <row r="77" spans="2:20" ht="15" customHeight="1">
      <c r="B77" s="1370"/>
      <c r="C77" s="1430"/>
      <c r="D77" s="1414"/>
      <c r="E77" s="1415"/>
      <c r="F77" s="1415"/>
      <c r="G77" s="1415"/>
      <c r="H77" s="1416"/>
      <c r="I77" s="1393" t="s">
        <v>484</v>
      </c>
      <c r="J77" s="1396"/>
      <c r="K77" s="1397"/>
      <c r="L77" s="1397"/>
      <c r="M77" s="1397"/>
      <c r="N77" s="1397"/>
      <c r="O77" s="1397"/>
      <c r="P77" s="1397"/>
      <c r="Q77" s="1397"/>
      <c r="R77" s="1397"/>
      <c r="S77" s="1397"/>
      <c r="T77" s="1398"/>
    </row>
    <row r="78" spans="2:20" ht="15" customHeight="1">
      <c r="B78" s="1370"/>
      <c r="C78" s="1430"/>
      <c r="D78" s="1414"/>
      <c r="E78" s="1415"/>
      <c r="F78" s="1415"/>
      <c r="G78" s="1415"/>
      <c r="H78" s="1416"/>
      <c r="I78" s="1394"/>
      <c r="J78" s="1399"/>
      <c r="K78" s="1400"/>
      <c r="L78" s="1400"/>
      <c r="M78" s="1400"/>
      <c r="N78" s="1400"/>
      <c r="O78" s="1400"/>
      <c r="P78" s="1400"/>
      <c r="Q78" s="1400"/>
      <c r="R78" s="1400"/>
      <c r="S78" s="1400"/>
      <c r="T78" s="1401"/>
    </row>
    <row r="79" spans="2:20" ht="15" customHeight="1">
      <c r="B79" s="1370"/>
      <c r="C79" s="1431"/>
      <c r="D79" s="1417"/>
      <c r="E79" s="1418"/>
      <c r="F79" s="1418"/>
      <c r="G79" s="1418"/>
      <c r="H79" s="1419"/>
      <c r="I79" s="1395"/>
      <c r="J79" s="1402"/>
      <c r="K79" s="1403"/>
      <c r="L79" s="1403"/>
      <c r="M79" s="1403"/>
      <c r="N79" s="1403"/>
      <c r="O79" s="1403"/>
      <c r="P79" s="1403"/>
      <c r="Q79" s="1403"/>
      <c r="R79" s="1403"/>
      <c r="S79" s="1403"/>
      <c r="T79" s="1404"/>
    </row>
    <row r="80" spans="2:20" ht="15" customHeight="1">
      <c r="B80" s="1370"/>
      <c r="C80" s="1440" t="s">
        <v>504</v>
      </c>
      <c r="D80" s="1384"/>
      <c r="E80" s="1385"/>
      <c r="F80" s="1385"/>
      <c r="G80" s="1385"/>
      <c r="H80" s="1386"/>
      <c r="I80" s="79"/>
      <c r="J80" s="79" t="s">
        <v>505</v>
      </c>
      <c r="K80" s="79"/>
      <c r="L80" s="79"/>
      <c r="M80" s="79" t="s">
        <v>483</v>
      </c>
      <c r="N80" s="79"/>
      <c r="O80" s="79"/>
      <c r="P80" s="79"/>
      <c r="Q80" s="79"/>
      <c r="R80" s="79"/>
      <c r="S80" s="79"/>
      <c r="T80" s="80"/>
    </row>
    <row r="81" spans="2:20" ht="15" customHeight="1">
      <c r="B81" s="1370"/>
      <c r="C81" s="1430"/>
      <c r="D81" s="1387"/>
      <c r="E81" s="1388"/>
      <c r="F81" s="1388"/>
      <c r="G81" s="1388"/>
      <c r="H81" s="1389"/>
      <c r="I81" s="1393" t="s">
        <v>484</v>
      </c>
      <c r="J81" s="1396"/>
      <c r="K81" s="1397"/>
      <c r="L81" s="1397"/>
      <c r="M81" s="1397"/>
      <c r="N81" s="1397"/>
      <c r="O81" s="1397"/>
      <c r="P81" s="1397"/>
      <c r="Q81" s="1397"/>
      <c r="R81" s="1397"/>
      <c r="S81" s="1397"/>
      <c r="T81" s="1398"/>
    </row>
    <row r="82" spans="2:20" ht="15" customHeight="1">
      <c r="B82" s="1370"/>
      <c r="C82" s="1430"/>
      <c r="D82" s="1387"/>
      <c r="E82" s="1388"/>
      <c r="F82" s="1388"/>
      <c r="G82" s="1388"/>
      <c r="H82" s="1389"/>
      <c r="I82" s="1394"/>
      <c r="J82" s="1399"/>
      <c r="K82" s="1400"/>
      <c r="L82" s="1400"/>
      <c r="M82" s="1400"/>
      <c r="N82" s="1400"/>
      <c r="O82" s="1400"/>
      <c r="P82" s="1400"/>
      <c r="Q82" s="1400"/>
      <c r="R82" s="1400"/>
      <c r="S82" s="1400"/>
      <c r="T82" s="1401"/>
    </row>
    <row r="83" spans="2:20" ht="15" customHeight="1">
      <c r="B83" s="1370"/>
      <c r="C83" s="1431"/>
      <c r="D83" s="1390"/>
      <c r="E83" s="1391"/>
      <c r="F83" s="1391"/>
      <c r="G83" s="1391"/>
      <c r="H83" s="1392"/>
      <c r="I83" s="1395"/>
      <c r="J83" s="1402"/>
      <c r="K83" s="1403"/>
      <c r="L83" s="1403"/>
      <c r="M83" s="1403"/>
      <c r="N83" s="1403"/>
      <c r="O83" s="1403"/>
      <c r="P83" s="1403"/>
      <c r="Q83" s="1403"/>
      <c r="R83" s="1403"/>
      <c r="S83" s="1403"/>
      <c r="T83" s="1404"/>
    </row>
    <row r="84" spans="2:20" ht="15" customHeight="1">
      <c r="B84" s="1370"/>
      <c r="C84" s="1440" t="s">
        <v>506</v>
      </c>
      <c r="D84" s="1384"/>
      <c r="E84" s="1385"/>
      <c r="F84" s="1385"/>
      <c r="G84" s="1385"/>
      <c r="H84" s="1386"/>
      <c r="I84" s="75"/>
      <c r="J84" s="75" t="s">
        <v>505</v>
      </c>
      <c r="K84" s="75"/>
      <c r="L84" s="75"/>
      <c r="M84" s="79" t="s">
        <v>483</v>
      </c>
      <c r="N84" s="75"/>
      <c r="O84" s="75"/>
      <c r="P84" s="75"/>
      <c r="Q84" s="75"/>
      <c r="R84" s="75"/>
      <c r="S84" s="75"/>
      <c r="T84" s="76"/>
    </row>
    <row r="85" spans="2:20" ht="13.5" customHeight="1">
      <c r="B85" s="1370"/>
      <c r="C85" s="1430"/>
      <c r="D85" s="1387"/>
      <c r="E85" s="1388"/>
      <c r="F85" s="1388"/>
      <c r="G85" s="1388"/>
      <c r="H85" s="1389"/>
      <c r="I85" s="1393" t="s">
        <v>484</v>
      </c>
      <c r="J85" s="1396"/>
      <c r="K85" s="1397"/>
      <c r="L85" s="1397"/>
      <c r="M85" s="1397"/>
      <c r="N85" s="1397"/>
      <c r="O85" s="1397"/>
      <c r="P85" s="1397"/>
      <c r="Q85" s="1397"/>
      <c r="R85" s="1397"/>
      <c r="S85" s="1397"/>
      <c r="T85" s="1398"/>
    </row>
    <row r="86" spans="2:20" ht="13.5" customHeight="1">
      <c r="B86" s="1370"/>
      <c r="C86" s="1430"/>
      <c r="D86" s="1387"/>
      <c r="E86" s="1388"/>
      <c r="F86" s="1388"/>
      <c r="G86" s="1388"/>
      <c r="H86" s="1389"/>
      <c r="I86" s="1394"/>
      <c r="J86" s="1399"/>
      <c r="K86" s="1400"/>
      <c r="L86" s="1400"/>
      <c r="M86" s="1400"/>
      <c r="N86" s="1400"/>
      <c r="O86" s="1400"/>
      <c r="P86" s="1400"/>
      <c r="Q86" s="1400"/>
      <c r="R86" s="1400"/>
      <c r="S86" s="1400"/>
      <c r="T86" s="1401"/>
    </row>
    <row r="87" spans="2:20" ht="14.25" customHeight="1" thickBot="1">
      <c r="B87" s="1371"/>
      <c r="C87" s="1441"/>
      <c r="D87" s="1405"/>
      <c r="E87" s="1406"/>
      <c r="F87" s="1406"/>
      <c r="G87" s="1406"/>
      <c r="H87" s="1407"/>
      <c r="I87" s="1395"/>
      <c r="J87" s="1402"/>
      <c r="K87" s="1403"/>
      <c r="L87" s="1403"/>
      <c r="M87" s="1403"/>
      <c r="N87" s="1403"/>
      <c r="O87" s="1403"/>
      <c r="P87" s="1403"/>
      <c r="Q87" s="1403"/>
      <c r="R87" s="1403"/>
      <c r="S87" s="1403"/>
      <c r="T87" s="1404"/>
    </row>
    <row r="88" spans="2:20" ht="13.5" customHeight="1">
      <c r="B88" s="1369" t="s">
        <v>507</v>
      </c>
      <c r="C88" s="1429" t="s">
        <v>508</v>
      </c>
      <c r="D88" s="1372" t="s">
        <v>801</v>
      </c>
      <c r="E88" s="1373"/>
      <c r="F88" s="1373"/>
      <c r="G88" s="1373"/>
      <c r="H88" s="1373"/>
      <c r="I88" s="1373"/>
      <c r="J88" s="1373"/>
      <c r="K88" s="1373"/>
      <c r="L88" s="1373"/>
      <c r="M88" s="1373"/>
      <c r="N88" s="1373"/>
      <c r="O88" s="1373"/>
      <c r="P88" s="1373"/>
      <c r="Q88" s="1373"/>
      <c r="R88" s="1373"/>
      <c r="S88" s="1373"/>
      <c r="T88" s="1374"/>
    </row>
    <row r="89" spans="2:20" ht="13.5" customHeight="1">
      <c r="B89" s="1370"/>
      <c r="C89" s="1431"/>
      <c r="D89" s="1375"/>
      <c r="E89" s="1376"/>
      <c r="F89" s="1376"/>
      <c r="G89" s="1376"/>
      <c r="H89" s="1376"/>
      <c r="I89" s="1376"/>
      <c r="J89" s="1376"/>
      <c r="K89" s="1376"/>
      <c r="L89" s="1376"/>
      <c r="M89" s="1376"/>
      <c r="N89" s="1376"/>
      <c r="O89" s="1376"/>
      <c r="P89" s="1376"/>
      <c r="Q89" s="1376"/>
      <c r="R89" s="1376"/>
      <c r="S89" s="1376"/>
      <c r="T89" s="1377"/>
    </row>
    <row r="90" spans="2:20" ht="13.5" customHeight="1">
      <c r="B90" s="1370"/>
      <c r="C90" s="94" t="s">
        <v>509</v>
      </c>
      <c r="D90" s="1378" t="s">
        <v>802</v>
      </c>
      <c r="E90" s="1379"/>
      <c r="F90" s="1379"/>
      <c r="G90" s="1379"/>
      <c r="H90" s="1379"/>
      <c r="I90" s="1379"/>
      <c r="J90" s="1379"/>
      <c r="K90" s="1379"/>
      <c r="L90" s="1379"/>
      <c r="M90" s="1379"/>
      <c r="N90" s="1379"/>
      <c r="O90" s="1379"/>
      <c r="P90" s="1379"/>
      <c r="Q90" s="1379"/>
      <c r="R90" s="1379"/>
      <c r="S90" s="1379"/>
      <c r="T90" s="1380"/>
    </row>
    <row r="91" spans="2:20" ht="14.25" customHeight="1" thickBot="1">
      <c r="B91" s="1371"/>
      <c r="C91" s="95" t="s">
        <v>510</v>
      </c>
      <c r="D91" s="1381"/>
      <c r="E91" s="1382"/>
      <c r="F91" s="1382"/>
      <c r="G91" s="1382"/>
      <c r="H91" s="1382"/>
      <c r="I91" s="1382"/>
      <c r="J91" s="1382"/>
      <c r="K91" s="1382"/>
      <c r="L91" s="1382"/>
      <c r="M91" s="1382"/>
      <c r="N91" s="1382"/>
      <c r="O91" s="1382"/>
      <c r="P91" s="1382"/>
      <c r="Q91" s="1382"/>
      <c r="R91" s="1382"/>
      <c r="S91" s="1382"/>
      <c r="T91" s="1383"/>
    </row>
  </sheetData>
  <mergeCells count="66">
    <mergeCell ref="C72:C79"/>
    <mergeCell ref="C80:C83"/>
    <mergeCell ref="C84:C87"/>
    <mergeCell ref="C88:C89"/>
    <mergeCell ref="C1:G2"/>
    <mergeCell ref="B3:C5"/>
    <mergeCell ref="D3:T5"/>
    <mergeCell ref="B7:C7"/>
    <mergeCell ref="D7:H7"/>
    <mergeCell ref="I7:T7"/>
    <mergeCell ref="J9:T11"/>
    <mergeCell ref="C12:C15"/>
    <mergeCell ref="B8:B23"/>
    <mergeCell ref="C8:C11"/>
    <mergeCell ref="D8:H11"/>
    <mergeCell ref="I9:I11"/>
    <mergeCell ref="D12:H15"/>
    <mergeCell ref="I13:I15"/>
    <mergeCell ref="J13:T15"/>
    <mergeCell ref="C16:C19"/>
    <mergeCell ref="D16:H19"/>
    <mergeCell ref="I17:I19"/>
    <mergeCell ref="J17:T19"/>
    <mergeCell ref="C20:C23"/>
    <mergeCell ref="D20:H23"/>
    <mergeCell ref="B47:C47"/>
    <mergeCell ref="D47:H47"/>
    <mergeCell ref="I47:T47"/>
    <mergeCell ref="I21:I23"/>
    <mergeCell ref="J21:T23"/>
    <mergeCell ref="B24:B46"/>
    <mergeCell ref="C24:C31"/>
    <mergeCell ref="D24:H31"/>
    <mergeCell ref="J37:L37"/>
    <mergeCell ref="I43:I46"/>
    <mergeCell ref="J43:T46"/>
    <mergeCell ref="C32:C46"/>
    <mergeCell ref="J32:N32"/>
    <mergeCell ref="I29:I31"/>
    <mergeCell ref="J29:T31"/>
    <mergeCell ref="D32:H46"/>
    <mergeCell ref="D63:H71"/>
    <mergeCell ref="J63:P63"/>
    <mergeCell ref="C48:C62"/>
    <mergeCell ref="D48:H62"/>
    <mergeCell ref="J48:P48"/>
    <mergeCell ref="J53:P53"/>
    <mergeCell ref="I59:I62"/>
    <mergeCell ref="J59:T62"/>
    <mergeCell ref="C63:C71"/>
    <mergeCell ref="B88:B91"/>
    <mergeCell ref="D88:T89"/>
    <mergeCell ref="D90:T91"/>
    <mergeCell ref="D80:H83"/>
    <mergeCell ref="I81:I83"/>
    <mergeCell ref="J81:T83"/>
    <mergeCell ref="D84:H87"/>
    <mergeCell ref="I85:I87"/>
    <mergeCell ref="J85:T87"/>
    <mergeCell ref="B48:B87"/>
    <mergeCell ref="I68:I71"/>
    <mergeCell ref="J68:T71"/>
    <mergeCell ref="D72:H79"/>
    <mergeCell ref="J72:P72"/>
    <mergeCell ref="I77:I79"/>
    <mergeCell ref="J77:T79"/>
  </mergeCells>
  <phoneticPr fontId="2"/>
  <pageMargins left="0.78740157480314965" right="0.78740157480314965" top="0.19685039370078741" bottom="0.19685039370078741" header="0.51181102362204722" footer="0.51181102362204722"/>
  <pageSetup paperSize="9" orientation="landscape" r:id="rId1"/>
  <headerFooter alignWithMargins="0"/>
  <rowBreaks count="1" manualBreakCount="1">
    <brk id="46" min="1" max="19"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V70"/>
  <sheetViews>
    <sheetView showGridLines="0" showZeros="0" view="pageBreakPreview" zoomScaleNormal="100" zoomScaleSheetLayoutView="100" workbookViewId="0">
      <pane xSplit="4" ySplit="4" topLeftCell="E14" activePane="bottomRight" state="frozen"/>
      <selection activeCell="B3" sqref="B3:H23"/>
      <selection pane="topRight" activeCell="B3" sqref="B3:H23"/>
      <selection pane="bottomLeft" activeCell="B3" sqref="B3:H23"/>
      <selection pane="bottomRight" activeCell="I29" sqref="I29"/>
    </sheetView>
  </sheetViews>
  <sheetFormatPr defaultRowHeight="13.5"/>
  <cols>
    <col min="1" max="1" width="0.625" style="102" customWidth="1"/>
    <col min="2" max="2" width="1.375" style="102" customWidth="1"/>
    <col min="3" max="3" width="1.625" style="102" customWidth="1"/>
    <col min="4" max="4" width="12" style="102" customWidth="1"/>
    <col min="5" max="5" width="8.625" style="102" customWidth="1"/>
    <col min="6" max="6" width="5.625" style="102" customWidth="1"/>
    <col min="7" max="7" width="8.625" style="102" customWidth="1"/>
    <col min="8" max="8" width="5.625" style="102" customWidth="1"/>
    <col min="9" max="9" width="8.625" style="102" customWidth="1"/>
    <col min="10" max="10" width="5.625" style="102" customWidth="1"/>
    <col min="11" max="11" width="8.625" style="102" customWidth="1"/>
    <col min="12" max="12" width="5.625" style="102" customWidth="1"/>
    <col min="13" max="13" width="8.625" style="102" customWidth="1"/>
    <col min="14" max="14" width="5.625" style="102" customWidth="1"/>
    <col min="15" max="15" width="8.625" style="102" customWidth="1"/>
    <col min="16" max="16" width="5.625" style="102" customWidth="1"/>
    <col min="17" max="17" width="8.625" style="102" customWidth="1"/>
    <col min="18" max="18" width="5.625" style="102" customWidth="1"/>
    <col min="19" max="19" width="8.625" style="102" customWidth="1"/>
    <col min="20" max="20" width="5.625" style="102" customWidth="1"/>
    <col min="21" max="21" width="8.625" style="102" customWidth="1"/>
    <col min="22" max="22" width="5.625" style="102" customWidth="1"/>
    <col min="23" max="23" width="1.625" style="102" customWidth="1"/>
    <col min="24" max="24" width="8.625" style="102" customWidth="1"/>
    <col min="25" max="16384" width="9" style="102"/>
  </cols>
  <sheetData>
    <row r="1" spans="1:22" ht="15" customHeight="1" thickBot="1">
      <c r="A1" s="96"/>
      <c r="B1" s="96"/>
      <c r="C1" s="96"/>
      <c r="D1" s="97"/>
      <c r="E1" s="98" t="s">
        <v>511</v>
      </c>
      <c r="F1" s="96"/>
      <c r="G1" s="96"/>
      <c r="H1" s="96"/>
      <c r="I1" s="96"/>
      <c r="J1" s="96"/>
      <c r="K1" s="99"/>
      <c r="L1" s="100"/>
      <c r="M1" s="99"/>
      <c r="N1" s="100"/>
      <c r="O1" s="1490"/>
      <c r="P1" s="1491"/>
      <c r="Q1" s="101"/>
      <c r="R1" s="101"/>
      <c r="S1" s="101"/>
      <c r="T1" s="1492" t="s">
        <v>512</v>
      </c>
      <c r="U1" s="1493"/>
      <c r="V1" s="1494"/>
    </row>
    <row r="2" spans="1:22">
      <c r="A2" s="96"/>
      <c r="B2" s="96"/>
      <c r="C2" s="96"/>
      <c r="D2" s="96"/>
      <c r="E2" s="96"/>
      <c r="F2" s="96"/>
      <c r="G2" s="96"/>
      <c r="H2" s="96"/>
      <c r="I2" s="96"/>
      <c r="J2" s="96"/>
      <c r="K2" s="96"/>
      <c r="L2" s="96"/>
      <c r="M2" s="96"/>
      <c r="N2" s="96"/>
      <c r="O2" s="96"/>
      <c r="P2" s="103"/>
      <c r="Q2" s="96"/>
      <c r="R2" s="103"/>
      <c r="S2" s="96"/>
      <c r="T2" s="96"/>
      <c r="U2" s="96"/>
      <c r="V2" s="104" t="s">
        <v>513</v>
      </c>
    </row>
    <row r="3" spans="1:22" ht="18" customHeight="1">
      <c r="A3" s="96"/>
      <c r="B3" s="1495" t="s">
        <v>514</v>
      </c>
      <c r="C3" s="1496"/>
      <c r="D3" s="1497"/>
      <c r="E3" s="1500" t="s">
        <v>705</v>
      </c>
      <c r="F3" s="1501"/>
      <c r="G3" s="1500" t="s">
        <v>714</v>
      </c>
      <c r="H3" s="1501"/>
      <c r="I3" s="1500" t="s">
        <v>659</v>
      </c>
      <c r="J3" s="1501"/>
      <c r="K3" s="1500" t="s">
        <v>716</v>
      </c>
      <c r="L3" s="1501"/>
      <c r="M3" s="1500" t="s">
        <v>715</v>
      </c>
      <c r="N3" s="1501"/>
      <c r="O3" s="1500" t="s">
        <v>717</v>
      </c>
      <c r="P3" s="1501"/>
      <c r="Q3" s="1500" t="s">
        <v>718</v>
      </c>
      <c r="R3" s="1501"/>
      <c r="S3" s="1500" t="s">
        <v>719</v>
      </c>
      <c r="T3" s="1501"/>
      <c r="U3" s="1500" t="s">
        <v>720</v>
      </c>
      <c r="V3" s="1501"/>
    </row>
    <row r="4" spans="1:22" ht="18" customHeight="1">
      <c r="A4" s="96"/>
      <c r="B4" s="1498"/>
      <c r="C4" s="1499"/>
      <c r="D4" s="1499"/>
      <c r="E4" s="106" t="s">
        <v>515</v>
      </c>
      <c r="F4" s="107" t="s">
        <v>516</v>
      </c>
      <c r="G4" s="106" t="s">
        <v>515</v>
      </c>
      <c r="H4" s="107" t="s">
        <v>516</v>
      </c>
      <c r="I4" s="106" t="s">
        <v>517</v>
      </c>
      <c r="J4" s="107" t="s">
        <v>516</v>
      </c>
      <c r="K4" s="106" t="s">
        <v>518</v>
      </c>
      <c r="L4" s="107" t="s">
        <v>516</v>
      </c>
      <c r="M4" s="106" t="s">
        <v>518</v>
      </c>
      <c r="N4" s="107" t="s">
        <v>516</v>
      </c>
      <c r="O4" s="106" t="s">
        <v>518</v>
      </c>
      <c r="P4" s="107" t="s">
        <v>516</v>
      </c>
      <c r="Q4" s="106" t="s">
        <v>518</v>
      </c>
      <c r="R4" s="107" t="s">
        <v>516</v>
      </c>
      <c r="S4" s="106" t="s">
        <v>518</v>
      </c>
      <c r="T4" s="107" t="s">
        <v>516</v>
      </c>
      <c r="U4" s="106" t="s">
        <v>518</v>
      </c>
      <c r="V4" s="107" t="s">
        <v>516</v>
      </c>
    </row>
    <row r="5" spans="1:22" s="118" customFormat="1" ht="18" customHeight="1">
      <c r="A5" s="108">
        <v>1</v>
      </c>
      <c r="B5" s="109" t="s">
        <v>519</v>
      </c>
      <c r="C5" s="110"/>
      <c r="D5" s="111"/>
      <c r="E5" s="112">
        <f>SUM(E6:E8)</f>
        <v>229018</v>
      </c>
      <c r="F5" s="113"/>
      <c r="G5" s="114">
        <f>SUM(G6:G8)</f>
        <v>223574</v>
      </c>
      <c r="H5" s="115">
        <f t="shared" ref="H5:H28" si="0">IF(E5&gt;0,(G5/E5)-1,"")</f>
        <v>-2.3771057296806397E-2</v>
      </c>
      <c r="I5" s="160">
        <v>220183</v>
      </c>
      <c r="J5" s="117">
        <f t="shared" ref="J5:J27" si="1">IF(G5&gt;0,(I5/G5)-1,"")</f>
        <v>-1.5167237693112789E-2</v>
      </c>
      <c r="K5" s="114">
        <f>'○推計４（集計）'!$E4</f>
        <v>213075</v>
      </c>
      <c r="L5" s="115">
        <f t="shared" ref="L5:L27" si="2">IF(I5&gt;0,(K5/I5)-1,"")</f>
        <v>-3.2282237956608784E-2</v>
      </c>
      <c r="M5" s="116">
        <f>'○推計４（集計）'!$E33</f>
        <v>205830</v>
      </c>
      <c r="N5" s="117">
        <f t="shared" ref="N5:N27" si="3">IF(K5&gt;0,(M5/K5)-1,"")</f>
        <v>-3.40021119324182E-2</v>
      </c>
      <c r="O5" s="114">
        <f>'○推計４（集計）'!$E62</f>
        <v>199861</v>
      </c>
      <c r="P5" s="115">
        <f t="shared" ref="P5:P27" si="4">IF(M5&gt;0,(O5/M5)-1,"")</f>
        <v>-2.8999659913520826E-2</v>
      </c>
      <c r="Q5" s="116">
        <f>'○推計４（集計）'!$E91</f>
        <v>194065</v>
      </c>
      <c r="R5" s="117">
        <f t="shared" ref="R5:R27" si="5">IF(O5&gt;0,(Q5/O5)-1,"")</f>
        <v>-2.9000155107799963E-2</v>
      </c>
      <c r="S5" s="114">
        <f>'○推計４（集計）'!$E120</f>
        <v>187467</v>
      </c>
      <c r="T5" s="115">
        <f t="shared" ref="T5:T27" si="6">IF(Q5&gt;0,(S5/Q5)-1,"")</f>
        <v>-3.3998917888336422E-2</v>
      </c>
      <c r="U5" s="114">
        <f>'○推計４（集計）'!$E149</f>
        <v>182218</v>
      </c>
      <c r="V5" s="117">
        <f t="shared" ref="V5:V27" si="7">IF(S5&gt;0,(U5/S5)-1,"")</f>
        <v>-2.7999594595315425E-2</v>
      </c>
    </row>
    <row r="6" spans="1:22" s="118" customFormat="1" ht="18" customHeight="1">
      <c r="A6" s="108"/>
      <c r="B6" s="1476"/>
      <c r="C6" s="1478" t="s">
        <v>520</v>
      </c>
      <c r="D6" s="1479"/>
      <c r="E6" s="119">
        <v>26830</v>
      </c>
      <c r="F6" s="120"/>
      <c r="G6" s="121">
        <v>28847</v>
      </c>
      <c r="H6" s="122">
        <f t="shared" si="0"/>
        <v>7.5177040626164704E-2</v>
      </c>
      <c r="I6" s="123">
        <f>○資料１!F5</f>
        <v>31505</v>
      </c>
      <c r="J6" s="124">
        <f t="shared" si="1"/>
        <v>9.2141297188615745E-2</v>
      </c>
      <c r="K6" s="125">
        <f>'○推計４（集計）'!$E5</f>
        <v>24651</v>
      </c>
      <c r="L6" s="122">
        <f t="shared" si="2"/>
        <v>-0.21755276940168222</v>
      </c>
      <c r="M6" s="126">
        <f>'○推計４（集計）'!$E34</f>
        <v>24651</v>
      </c>
      <c r="N6" s="124">
        <f t="shared" si="3"/>
        <v>0</v>
      </c>
      <c r="O6" s="125">
        <f>'○推計４（集計）'!$E63</f>
        <v>24651</v>
      </c>
      <c r="P6" s="122">
        <f t="shared" si="4"/>
        <v>0</v>
      </c>
      <c r="Q6" s="123">
        <f>'○推計４（集計）'!$E92</f>
        <v>24651</v>
      </c>
      <c r="R6" s="124">
        <f t="shared" si="5"/>
        <v>0</v>
      </c>
      <c r="S6" s="125">
        <f>'○推計４（集計）'!$E121</f>
        <v>24651</v>
      </c>
      <c r="T6" s="122">
        <f t="shared" si="6"/>
        <v>0</v>
      </c>
      <c r="U6" s="125">
        <f>'○推計４（集計）'!$E150</f>
        <v>24651</v>
      </c>
      <c r="V6" s="124">
        <f t="shared" si="7"/>
        <v>0</v>
      </c>
    </row>
    <row r="7" spans="1:22" s="118" customFormat="1" ht="18" customHeight="1">
      <c r="A7" s="108"/>
      <c r="B7" s="1476"/>
      <c r="C7" s="1478" t="s">
        <v>521</v>
      </c>
      <c r="D7" s="1479"/>
      <c r="E7" s="119">
        <v>195867</v>
      </c>
      <c r="F7" s="120"/>
      <c r="G7" s="121">
        <v>188594</v>
      </c>
      <c r="H7" s="122">
        <f t="shared" si="0"/>
        <v>-3.7132339802008474E-2</v>
      </c>
      <c r="I7" s="123">
        <f>○資料１!F11</f>
        <v>182653</v>
      </c>
      <c r="J7" s="124">
        <f t="shared" si="1"/>
        <v>-3.1501532392334886E-2</v>
      </c>
      <c r="K7" s="125">
        <f>'○推計４（集計）'!$E6</f>
        <v>176862</v>
      </c>
      <c r="L7" s="122">
        <f t="shared" si="2"/>
        <v>-3.1704926828467039E-2</v>
      </c>
      <c r="M7" s="126">
        <f>'○推計４（集計）'!$E35</f>
        <v>170490</v>
      </c>
      <c r="N7" s="124">
        <f t="shared" si="3"/>
        <v>-3.6028089697051957E-2</v>
      </c>
      <c r="O7" s="125">
        <f>'○推計４（集計）'!$E64</f>
        <v>165484</v>
      </c>
      <c r="P7" s="122">
        <f t="shared" si="4"/>
        <v>-2.9362425948735948E-2</v>
      </c>
      <c r="Q7" s="123">
        <f>'○推計４（集計）'!$E93</f>
        <v>160648</v>
      </c>
      <c r="R7" s="124">
        <f t="shared" si="5"/>
        <v>-2.9223369026612822E-2</v>
      </c>
      <c r="S7" s="125">
        <f>'○推計４（集計）'!$E122</f>
        <v>154845</v>
      </c>
      <c r="T7" s="122">
        <f t="shared" si="6"/>
        <v>-3.6122454061052744E-2</v>
      </c>
      <c r="U7" s="125">
        <f>'○推計４（集計）'!$E151</f>
        <v>150332</v>
      </c>
      <c r="V7" s="124">
        <f t="shared" si="7"/>
        <v>-2.9145274306564661E-2</v>
      </c>
    </row>
    <row r="8" spans="1:22" ht="18" customHeight="1">
      <c r="A8" s="108"/>
      <c r="B8" s="1477"/>
      <c r="C8" s="1480" t="s">
        <v>507</v>
      </c>
      <c r="D8" s="1481"/>
      <c r="E8" s="127">
        <v>6321</v>
      </c>
      <c r="F8" s="128"/>
      <c r="G8" s="129">
        <v>6133</v>
      </c>
      <c r="H8" s="130">
        <f t="shared" si="0"/>
        <v>-2.9742129409903506E-2</v>
      </c>
      <c r="I8" s="131">
        <f>I5-I6-I7</f>
        <v>6025</v>
      </c>
      <c r="J8" s="132">
        <f t="shared" si="1"/>
        <v>-1.7609652698516221E-2</v>
      </c>
      <c r="K8" s="133">
        <f>'○推計４（集計）'!$E7</f>
        <v>11562</v>
      </c>
      <c r="L8" s="130">
        <f t="shared" si="2"/>
        <v>0.91900414937759334</v>
      </c>
      <c r="M8" s="134">
        <f>'○推計４（集計）'!$E36</f>
        <v>10689</v>
      </c>
      <c r="N8" s="132">
        <f t="shared" si="3"/>
        <v>-7.5505967825635678E-2</v>
      </c>
      <c r="O8" s="133">
        <f>'○推計４（集計）'!$E65</f>
        <v>9726</v>
      </c>
      <c r="P8" s="130">
        <f t="shared" si="4"/>
        <v>-9.0092618579848405E-2</v>
      </c>
      <c r="Q8" s="131">
        <f>'○推計４（集計）'!$E94</f>
        <v>8766</v>
      </c>
      <c r="R8" s="132">
        <f t="shared" si="5"/>
        <v>-9.8704503392967324E-2</v>
      </c>
      <c r="S8" s="133">
        <f>'○推計４（集計）'!$E123</f>
        <v>7971</v>
      </c>
      <c r="T8" s="130">
        <f t="shared" si="6"/>
        <v>-9.0691307323750858E-2</v>
      </c>
      <c r="U8" s="133">
        <f>'○推計４（集計）'!$E152</f>
        <v>7235</v>
      </c>
      <c r="V8" s="132">
        <f t="shared" si="7"/>
        <v>-9.2334713335842422E-2</v>
      </c>
    </row>
    <row r="9" spans="1:22" ht="18" customHeight="1">
      <c r="A9" s="108">
        <v>1</v>
      </c>
      <c r="B9" s="135" t="s">
        <v>522</v>
      </c>
      <c r="C9" s="136"/>
      <c r="D9" s="137"/>
      <c r="E9" s="138">
        <v>14124</v>
      </c>
      <c r="F9" s="139"/>
      <c r="G9" s="140">
        <v>14055</v>
      </c>
      <c r="H9" s="141">
        <f t="shared" si="0"/>
        <v>-4.885301614273585E-3</v>
      </c>
      <c r="I9" s="138">
        <v>14165</v>
      </c>
      <c r="J9" s="142">
        <f t="shared" si="1"/>
        <v>7.8263963002489501E-3</v>
      </c>
      <c r="K9" s="143">
        <f>'○推計４（集計）'!$E8</f>
        <v>17534</v>
      </c>
      <c r="L9" s="141">
        <f t="shared" si="2"/>
        <v>0.23783974585245327</v>
      </c>
      <c r="M9" s="144">
        <f>'○推計４（集計）'!$E37</f>
        <v>17534</v>
      </c>
      <c r="N9" s="142">
        <f t="shared" si="3"/>
        <v>0</v>
      </c>
      <c r="O9" s="143">
        <f>'○推計４（集計）'!$E66</f>
        <v>17534</v>
      </c>
      <c r="P9" s="141">
        <f t="shared" si="4"/>
        <v>0</v>
      </c>
      <c r="Q9" s="145">
        <f>'○推計４（集計）'!$E95</f>
        <v>17534</v>
      </c>
      <c r="R9" s="142">
        <f t="shared" si="5"/>
        <v>0</v>
      </c>
      <c r="S9" s="143">
        <f>'○推計４（集計）'!$E124</f>
        <v>17534</v>
      </c>
      <c r="T9" s="141">
        <f t="shared" si="6"/>
        <v>0</v>
      </c>
      <c r="U9" s="143">
        <f>'○推計４（集計）'!$E153</f>
        <v>17534</v>
      </c>
      <c r="V9" s="142">
        <f t="shared" si="7"/>
        <v>0</v>
      </c>
    </row>
    <row r="10" spans="1:22" s="118" customFormat="1" ht="18" customHeight="1">
      <c r="A10" s="108">
        <v>1</v>
      </c>
      <c r="B10" s="146" t="s">
        <v>523</v>
      </c>
      <c r="C10" s="136"/>
      <c r="D10" s="137"/>
      <c r="E10" s="147">
        <v>17083</v>
      </c>
      <c r="F10" s="139"/>
      <c r="G10" s="148">
        <v>18393</v>
      </c>
      <c r="H10" s="141">
        <f t="shared" si="0"/>
        <v>7.6684423110694899E-2</v>
      </c>
      <c r="I10" s="147">
        <v>18945</v>
      </c>
      <c r="J10" s="142">
        <f t="shared" si="1"/>
        <v>3.0011417387049377E-2</v>
      </c>
      <c r="K10" s="149">
        <f>'○推計４（集計）'!$E9</f>
        <v>23811</v>
      </c>
      <c r="L10" s="141">
        <f t="shared" si="2"/>
        <v>0.25684877276326201</v>
      </c>
      <c r="M10" s="150">
        <f>'○推計４（集計）'!$E38</f>
        <v>23811</v>
      </c>
      <c r="N10" s="142">
        <f t="shared" si="3"/>
        <v>0</v>
      </c>
      <c r="O10" s="149">
        <f>'○推計４（集計）'!$E67</f>
        <v>23811</v>
      </c>
      <c r="P10" s="141">
        <f t="shared" si="4"/>
        <v>0</v>
      </c>
      <c r="Q10" s="151">
        <f>'○推計４（集計）'!$E96</f>
        <v>23811</v>
      </c>
      <c r="R10" s="142">
        <f t="shared" si="5"/>
        <v>0</v>
      </c>
      <c r="S10" s="149">
        <f>'○推計４（集計）'!$E125</f>
        <v>23811</v>
      </c>
      <c r="T10" s="141">
        <f t="shared" si="6"/>
        <v>0</v>
      </c>
      <c r="U10" s="149">
        <f>'○推計４（集計）'!$E154</f>
        <v>23811</v>
      </c>
      <c r="V10" s="142">
        <f t="shared" si="7"/>
        <v>0</v>
      </c>
    </row>
    <row r="11" spans="1:22" ht="18" customHeight="1">
      <c r="A11" s="108">
        <v>1</v>
      </c>
      <c r="B11" s="135" t="s">
        <v>632</v>
      </c>
      <c r="C11" s="136"/>
      <c r="D11" s="137"/>
      <c r="E11" s="138">
        <v>104</v>
      </c>
      <c r="F11" s="139"/>
      <c r="G11" s="140">
        <v>136</v>
      </c>
      <c r="H11" s="141">
        <f t="shared" si="0"/>
        <v>0.30769230769230771</v>
      </c>
      <c r="I11" s="138">
        <v>213</v>
      </c>
      <c r="J11" s="142">
        <f t="shared" si="1"/>
        <v>0.56617647058823528</v>
      </c>
      <c r="K11" s="143">
        <f>'○推計４（集計）'!$E10</f>
        <v>159</v>
      </c>
      <c r="L11" s="141">
        <f t="shared" si="2"/>
        <v>-0.25352112676056338</v>
      </c>
      <c r="M11" s="144">
        <f>'○推計４（集計）'!$E39</f>
        <v>159</v>
      </c>
      <c r="N11" s="142">
        <f t="shared" si="3"/>
        <v>0</v>
      </c>
      <c r="O11" s="143">
        <f>'○推計４（集計）'!$E68</f>
        <v>159</v>
      </c>
      <c r="P11" s="141">
        <f t="shared" si="4"/>
        <v>0</v>
      </c>
      <c r="Q11" s="145">
        <f>'○推計４（集計）'!$E97</f>
        <v>159</v>
      </c>
      <c r="R11" s="142">
        <f t="shared" si="5"/>
        <v>0</v>
      </c>
      <c r="S11" s="143">
        <f>'○推計４（集計）'!$E126</f>
        <v>159</v>
      </c>
      <c r="T11" s="141">
        <f t="shared" si="6"/>
        <v>0</v>
      </c>
      <c r="U11" s="143">
        <f>'○推計４（集計）'!$E155</f>
        <v>159</v>
      </c>
      <c r="V11" s="142">
        <f t="shared" si="7"/>
        <v>0</v>
      </c>
    </row>
    <row r="12" spans="1:22" s="118" customFormat="1" ht="18" customHeight="1">
      <c r="A12" s="108">
        <v>1</v>
      </c>
      <c r="B12" s="109" t="s">
        <v>524</v>
      </c>
      <c r="C12" s="110"/>
      <c r="D12" s="152"/>
      <c r="E12" s="116">
        <f>E13+E14</f>
        <v>866630</v>
      </c>
      <c r="F12" s="113"/>
      <c r="G12" s="114">
        <f>G13+G14</f>
        <v>826000</v>
      </c>
      <c r="H12" s="115">
        <f t="shared" si="0"/>
        <v>-4.6882752731846389E-2</v>
      </c>
      <c r="I12" s="116">
        <f>I13+I14</f>
        <v>770448</v>
      </c>
      <c r="J12" s="117">
        <f t="shared" si="1"/>
        <v>-6.7254237288135621E-2</v>
      </c>
      <c r="K12" s="114">
        <f>'○推計４（集計）'!$E11</f>
        <v>746356</v>
      </c>
      <c r="L12" s="115">
        <f t="shared" si="2"/>
        <v>-3.1270118165015681E-2</v>
      </c>
      <c r="M12" s="153">
        <f>'○推計４（集計）'!$E40</f>
        <v>722473</v>
      </c>
      <c r="N12" s="117">
        <f t="shared" si="3"/>
        <v>-3.1999474781471582E-2</v>
      </c>
      <c r="O12" s="114">
        <f>'○推計４（集計）'!$E69</f>
        <v>710913</v>
      </c>
      <c r="P12" s="115">
        <f t="shared" si="4"/>
        <v>-1.6000597946220774E-2</v>
      </c>
      <c r="Q12" s="116">
        <f>'○推計４（集計）'!$E98</f>
        <v>713046</v>
      </c>
      <c r="R12" s="117">
        <f t="shared" si="5"/>
        <v>3.0003671335310234E-3</v>
      </c>
      <c r="S12" s="114">
        <f>'○推計４（集計）'!$E127</f>
        <v>720890</v>
      </c>
      <c r="T12" s="115">
        <f t="shared" si="6"/>
        <v>1.1000692802427992E-2</v>
      </c>
      <c r="U12" s="114">
        <f>'○推計４（集計）'!$E156</f>
        <v>726657</v>
      </c>
      <c r="V12" s="117">
        <f t="shared" si="7"/>
        <v>7.9998335390976116E-3</v>
      </c>
    </row>
    <row r="13" spans="1:22" s="118" customFormat="1" ht="18" customHeight="1">
      <c r="A13" s="108"/>
      <c r="B13" s="1476"/>
      <c r="C13" s="1478" t="s">
        <v>525</v>
      </c>
      <c r="D13" s="1479"/>
      <c r="E13" s="119">
        <v>723893</v>
      </c>
      <c r="F13" s="120"/>
      <c r="G13" s="121">
        <v>697957</v>
      </c>
      <c r="H13" s="122">
        <f t="shared" si="0"/>
        <v>-3.5828499515812462E-2</v>
      </c>
      <c r="I13" s="119">
        <v>660945</v>
      </c>
      <c r="J13" s="124">
        <f t="shared" si="1"/>
        <v>-5.3029054798504727E-2</v>
      </c>
      <c r="K13" s="125">
        <f>'○推計４（集計）'!$E12</f>
        <v>656424</v>
      </c>
      <c r="L13" s="122">
        <f t="shared" si="2"/>
        <v>-6.8402060685835986E-3</v>
      </c>
      <c r="M13" s="126">
        <f>'○推計４（集計）'!$E41</f>
        <v>652934</v>
      </c>
      <c r="N13" s="124">
        <f t="shared" si="3"/>
        <v>-5.316685556896128E-3</v>
      </c>
      <c r="O13" s="125">
        <f>'○推計４（集計）'!$E70</f>
        <v>656860</v>
      </c>
      <c r="P13" s="122">
        <f t="shared" si="4"/>
        <v>6.0128588800705263E-3</v>
      </c>
      <c r="Q13" s="123">
        <f>'○推計４（集計）'!$E99</f>
        <v>667220</v>
      </c>
      <c r="R13" s="124">
        <f t="shared" si="5"/>
        <v>1.5772006211369316E-2</v>
      </c>
      <c r="S13" s="125">
        <f>'○推計４（集計）'!$E128</f>
        <v>663178</v>
      </c>
      <c r="T13" s="122">
        <f t="shared" si="6"/>
        <v>-6.0579718833367879E-3</v>
      </c>
      <c r="U13" s="125">
        <f>'○推計４（集計）'!$E157</f>
        <v>666685</v>
      </c>
      <c r="V13" s="124">
        <f t="shared" si="7"/>
        <v>5.2881730093579105E-3</v>
      </c>
    </row>
    <row r="14" spans="1:22" ht="18" customHeight="1">
      <c r="A14" s="108"/>
      <c r="B14" s="1477"/>
      <c r="C14" s="1480" t="s">
        <v>526</v>
      </c>
      <c r="D14" s="1481"/>
      <c r="E14" s="127">
        <v>142737</v>
      </c>
      <c r="F14" s="128"/>
      <c r="G14" s="129">
        <v>128043</v>
      </c>
      <c r="H14" s="130">
        <f t="shared" si="0"/>
        <v>-0.10294457638874288</v>
      </c>
      <c r="I14" s="127">
        <v>109503</v>
      </c>
      <c r="J14" s="132">
        <f t="shared" si="1"/>
        <v>-0.14479510789344208</v>
      </c>
      <c r="K14" s="133">
        <f>'○推計４（集計）'!$E13</f>
        <v>89932</v>
      </c>
      <c r="L14" s="130">
        <f t="shared" si="2"/>
        <v>-0.17872569701286722</v>
      </c>
      <c r="M14" s="134">
        <f>'○推計４（集計）'!$E42</f>
        <v>69539</v>
      </c>
      <c r="N14" s="132">
        <f t="shared" si="3"/>
        <v>-0.22676021883200637</v>
      </c>
      <c r="O14" s="133">
        <f>'○推計４（集計）'!$E71</f>
        <v>54053</v>
      </c>
      <c r="P14" s="130">
        <f t="shared" si="4"/>
        <v>-0.22269517824530116</v>
      </c>
      <c r="Q14" s="131">
        <f>'○推計４（集計）'!$E100</f>
        <v>45826</v>
      </c>
      <c r="R14" s="132">
        <f t="shared" si="5"/>
        <v>-0.15220246794812498</v>
      </c>
      <c r="S14" s="133">
        <f>'○推計４（集計）'!$E129</f>
        <v>57712</v>
      </c>
      <c r="T14" s="130">
        <f t="shared" si="6"/>
        <v>0.25937240867629741</v>
      </c>
      <c r="U14" s="133">
        <f>'○推計４（集計）'!$E158</f>
        <v>59972</v>
      </c>
      <c r="V14" s="132">
        <f t="shared" si="7"/>
        <v>3.91599667313558E-2</v>
      </c>
    </row>
    <row r="15" spans="1:22" ht="18" customHeight="1">
      <c r="A15" s="108">
        <v>1</v>
      </c>
      <c r="B15" s="1118" t="s">
        <v>633</v>
      </c>
      <c r="C15" s="136"/>
      <c r="D15" s="137"/>
      <c r="E15" s="154">
        <v>259678</v>
      </c>
      <c r="F15" s="139"/>
      <c r="G15" s="155">
        <v>581876</v>
      </c>
      <c r="H15" s="141">
        <f t="shared" si="0"/>
        <v>1.2407597101025116</v>
      </c>
      <c r="I15" s="154">
        <v>250526</v>
      </c>
      <c r="J15" s="142">
        <f t="shared" si="1"/>
        <v>-0.569451223284686</v>
      </c>
      <c r="K15" s="156">
        <f>'○推計４（集計）'!$E14</f>
        <v>44124</v>
      </c>
      <c r="L15" s="141">
        <f t="shared" si="2"/>
        <v>-0.82387456790911928</v>
      </c>
      <c r="M15" s="157">
        <f>'○推計４（集計）'!$E43</f>
        <v>44124</v>
      </c>
      <c r="N15" s="142">
        <f t="shared" si="3"/>
        <v>0</v>
      </c>
      <c r="O15" s="156">
        <f>'○推計４（集計）'!$E72</f>
        <v>44124</v>
      </c>
      <c r="P15" s="141">
        <f t="shared" si="4"/>
        <v>0</v>
      </c>
      <c r="Q15" s="158">
        <f>'○推計４（集計）'!$E101</f>
        <v>44124</v>
      </c>
      <c r="R15" s="142">
        <f t="shared" si="5"/>
        <v>0</v>
      </c>
      <c r="S15" s="156">
        <f>'○推計４（集計）'!$E130</f>
        <v>44124</v>
      </c>
      <c r="T15" s="141">
        <f t="shared" si="6"/>
        <v>0</v>
      </c>
      <c r="U15" s="156">
        <f>'○推計４（集計）'!$E159</f>
        <v>44124</v>
      </c>
      <c r="V15" s="142">
        <f t="shared" si="7"/>
        <v>0</v>
      </c>
    </row>
    <row r="16" spans="1:22" ht="18" customHeight="1">
      <c r="A16" s="108">
        <v>1</v>
      </c>
      <c r="B16" s="146" t="s">
        <v>527</v>
      </c>
      <c r="C16" s="136"/>
      <c r="D16" s="137"/>
      <c r="E16" s="154">
        <v>22282</v>
      </c>
      <c r="F16" s="139"/>
      <c r="G16" s="155">
        <v>22683</v>
      </c>
      <c r="H16" s="141">
        <f t="shared" si="0"/>
        <v>1.7996589175119038E-2</v>
      </c>
      <c r="I16" s="154">
        <v>23120</v>
      </c>
      <c r="J16" s="142">
        <f t="shared" si="1"/>
        <v>1.9265529250980906E-2</v>
      </c>
      <c r="K16" s="156">
        <f>'○推計４（集計）'!$E15</f>
        <v>24961</v>
      </c>
      <c r="L16" s="141">
        <f t="shared" si="2"/>
        <v>7.9628027681660996E-2</v>
      </c>
      <c r="M16" s="157">
        <f>'○推計４（集計）'!$E44</f>
        <v>23314</v>
      </c>
      <c r="N16" s="142">
        <f t="shared" si="3"/>
        <v>-6.5982933376066644E-2</v>
      </c>
      <c r="O16" s="156">
        <f>'○推計４（集計）'!$E73</f>
        <v>23314</v>
      </c>
      <c r="P16" s="141">
        <f t="shared" si="4"/>
        <v>0</v>
      </c>
      <c r="Q16" s="158">
        <f>'○推計４（集計）'!$E102</f>
        <v>23314</v>
      </c>
      <c r="R16" s="142">
        <f t="shared" si="5"/>
        <v>0</v>
      </c>
      <c r="S16" s="156">
        <f>'○推計４（集計）'!$E131</f>
        <v>23314</v>
      </c>
      <c r="T16" s="141">
        <f t="shared" si="6"/>
        <v>0</v>
      </c>
      <c r="U16" s="156">
        <f>'○推計４（集計）'!$E160</f>
        <v>23314</v>
      </c>
      <c r="V16" s="142">
        <f t="shared" si="7"/>
        <v>0</v>
      </c>
    </row>
    <row r="17" spans="1:22" ht="18" customHeight="1">
      <c r="A17" s="108">
        <v>1</v>
      </c>
      <c r="B17" s="146" t="s">
        <v>528</v>
      </c>
      <c r="C17" s="159"/>
      <c r="D17" s="152"/>
      <c r="E17" s="158">
        <f>SUM(E18:E19)</f>
        <v>259762</v>
      </c>
      <c r="F17" s="113"/>
      <c r="G17" s="156">
        <f>SUM(G18:G19)</f>
        <v>280439</v>
      </c>
      <c r="H17" s="115">
        <f t="shared" si="0"/>
        <v>7.9599787497786512E-2</v>
      </c>
      <c r="I17" s="158">
        <f>SUM(I18:I19)</f>
        <v>233060</v>
      </c>
      <c r="J17" s="117">
        <f t="shared" si="1"/>
        <v>-0.16894583135726482</v>
      </c>
      <c r="K17" s="156">
        <f>'○推計４（集計）'!$E16</f>
        <v>312671</v>
      </c>
      <c r="L17" s="115">
        <f t="shared" si="2"/>
        <v>0.34159014845962421</v>
      </c>
      <c r="M17" s="157">
        <f>'○推計４（集計）'!$E45</f>
        <v>363671</v>
      </c>
      <c r="N17" s="117">
        <f t="shared" si="3"/>
        <v>0.16311074579989837</v>
      </c>
      <c r="O17" s="156">
        <f>'○推計４（集計）'!$E74</f>
        <v>531471</v>
      </c>
      <c r="P17" s="115">
        <f t="shared" si="4"/>
        <v>0.4614060510736353</v>
      </c>
      <c r="Q17" s="158">
        <f>'○推計４（集計）'!$E103</f>
        <v>317371</v>
      </c>
      <c r="R17" s="117">
        <f t="shared" si="5"/>
        <v>-0.40284418152636736</v>
      </c>
      <c r="S17" s="156">
        <f>'○推計４（集計）'!$E132</f>
        <v>376171</v>
      </c>
      <c r="T17" s="115">
        <f t="shared" si="6"/>
        <v>0.18527212631273815</v>
      </c>
      <c r="U17" s="156">
        <f>'○推計４（集計）'!$E161</f>
        <v>298471</v>
      </c>
      <c r="V17" s="117">
        <f t="shared" si="7"/>
        <v>-0.20655499759417928</v>
      </c>
    </row>
    <row r="18" spans="1:22" s="118" customFormat="1" ht="18" customHeight="1">
      <c r="A18" s="108"/>
      <c r="B18" s="109"/>
      <c r="C18" s="1478" t="s">
        <v>529</v>
      </c>
      <c r="D18" s="1479"/>
      <c r="E18" s="119">
        <v>83993</v>
      </c>
      <c r="F18" s="120"/>
      <c r="G18" s="121">
        <v>80968</v>
      </c>
      <c r="H18" s="122">
        <f t="shared" si="0"/>
        <v>-3.6014906004071756E-2</v>
      </c>
      <c r="I18" s="119">
        <v>75617</v>
      </c>
      <c r="J18" s="124">
        <f t="shared" si="1"/>
        <v>-6.6087837170240138E-2</v>
      </c>
      <c r="K18" s="125">
        <f>'○推計４（集計）'!$E17</f>
        <v>0</v>
      </c>
      <c r="L18" s="122">
        <f t="shared" si="2"/>
        <v>-1</v>
      </c>
      <c r="M18" s="126">
        <f>'○推計４（集計）'!$E46</f>
        <v>0</v>
      </c>
      <c r="N18" s="124" t="str">
        <f t="shared" si="3"/>
        <v/>
      </c>
      <c r="O18" s="125">
        <f>'○推計４（集計）'!$E75</f>
        <v>0</v>
      </c>
      <c r="P18" s="122" t="str">
        <f t="shared" si="4"/>
        <v/>
      </c>
      <c r="Q18" s="123">
        <f>'○推計４（集計）'!$E104</f>
        <v>0</v>
      </c>
      <c r="R18" s="124" t="str">
        <f t="shared" si="5"/>
        <v/>
      </c>
      <c r="S18" s="125">
        <f>'○推計４（集計）'!$E133</f>
        <v>0</v>
      </c>
      <c r="T18" s="122" t="str">
        <f t="shared" si="6"/>
        <v/>
      </c>
      <c r="U18" s="125">
        <f>'○推計４（集計）'!$E162</f>
        <v>0</v>
      </c>
      <c r="V18" s="124" t="str">
        <f t="shared" si="7"/>
        <v/>
      </c>
    </row>
    <row r="19" spans="1:22" ht="18" customHeight="1">
      <c r="A19" s="108"/>
      <c r="B19" s="109"/>
      <c r="C19" s="1480" t="s">
        <v>530</v>
      </c>
      <c r="D19" s="1481"/>
      <c r="E19" s="127">
        <v>175769</v>
      </c>
      <c r="F19" s="128"/>
      <c r="G19" s="129">
        <v>199471</v>
      </c>
      <c r="H19" s="130">
        <f t="shared" si="0"/>
        <v>0.13484744181283381</v>
      </c>
      <c r="I19" s="127">
        <v>157443</v>
      </c>
      <c r="J19" s="132">
        <f t="shared" si="1"/>
        <v>-0.21069729434353868</v>
      </c>
      <c r="K19" s="133">
        <f>'○推計４（集計）'!$E18</f>
        <v>0</v>
      </c>
      <c r="L19" s="130">
        <f t="shared" si="2"/>
        <v>-1</v>
      </c>
      <c r="M19" s="134">
        <f>'○推計４（集計）'!$E47</f>
        <v>0</v>
      </c>
      <c r="N19" s="132" t="str">
        <f t="shared" si="3"/>
        <v/>
      </c>
      <c r="O19" s="133">
        <f>'○推計４（集計）'!$E76</f>
        <v>0</v>
      </c>
      <c r="P19" s="130" t="str">
        <f t="shared" si="4"/>
        <v/>
      </c>
      <c r="Q19" s="131">
        <f>'○推計４（集計）'!$E105</f>
        <v>0</v>
      </c>
      <c r="R19" s="132" t="str">
        <f t="shared" si="5"/>
        <v/>
      </c>
      <c r="S19" s="133">
        <f>'○推計４（集計）'!$E134</f>
        <v>0</v>
      </c>
      <c r="T19" s="130" t="str">
        <f t="shared" si="6"/>
        <v/>
      </c>
      <c r="U19" s="133">
        <f>'○推計４（集計）'!$E163</f>
        <v>0</v>
      </c>
      <c r="V19" s="132" t="str">
        <f t="shared" si="7"/>
        <v/>
      </c>
    </row>
    <row r="20" spans="1:22" ht="18" customHeight="1">
      <c r="A20" s="108">
        <v>1</v>
      </c>
      <c r="B20" s="135" t="s">
        <v>531</v>
      </c>
      <c r="C20" s="136"/>
      <c r="D20" s="137"/>
      <c r="E20" s="138">
        <v>44233</v>
      </c>
      <c r="F20" s="139"/>
      <c r="G20" s="140">
        <v>34210</v>
      </c>
      <c r="H20" s="141">
        <f t="shared" si="0"/>
        <v>-0.22659552822553297</v>
      </c>
      <c r="I20" s="138">
        <v>41352</v>
      </c>
      <c r="J20" s="142">
        <f t="shared" si="1"/>
        <v>0.20876936568254889</v>
      </c>
      <c r="K20" s="143">
        <f>'○推計４（集計）'!$E19</f>
        <v>38690</v>
      </c>
      <c r="L20" s="141">
        <f t="shared" si="2"/>
        <v>-6.437415360804799E-2</v>
      </c>
      <c r="M20" s="144">
        <f>'○推計４（集計）'!$E48</f>
        <v>38690</v>
      </c>
      <c r="N20" s="142">
        <f t="shared" si="3"/>
        <v>0</v>
      </c>
      <c r="O20" s="143">
        <f>'○推計４（集計）'!$E77</f>
        <v>38690</v>
      </c>
      <c r="P20" s="141">
        <f t="shared" si="4"/>
        <v>0</v>
      </c>
      <c r="Q20" s="145">
        <f>'○推計４（集計）'!$E106</f>
        <v>38690</v>
      </c>
      <c r="R20" s="142">
        <f t="shared" si="5"/>
        <v>0</v>
      </c>
      <c r="S20" s="143">
        <f>'○推計４（集計）'!$E135</f>
        <v>38690</v>
      </c>
      <c r="T20" s="141">
        <f t="shared" si="6"/>
        <v>0</v>
      </c>
      <c r="U20" s="143">
        <f>'○推計４（集計）'!$E164</f>
        <v>38690</v>
      </c>
      <c r="V20" s="142">
        <f t="shared" si="7"/>
        <v>0</v>
      </c>
    </row>
    <row r="21" spans="1:22" s="118" customFormat="1" ht="18" customHeight="1">
      <c r="A21" s="108">
        <v>1</v>
      </c>
      <c r="B21" s="146" t="s">
        <v>532</v>
      </c>
      <c r="C21" s="110"/>
      <c r="D21" s="137"/>
      <c r="E21" s="147">
        <v>101259</v>
      </c>
      <c r="F21" s="139"/>
      <c r="G21" s="148">
        <v>431000</v>
      </c>
      <c r="H21" s="141">
        <f t="shared" si="0"/>
        <v>3.2564117757433904</v>
      </c>
      <c r="I21" s="147">
        <v>480000</v>
      </c>
      <c r="J21" s="142">
        <f t="shared" si="1"/>
        <v>0.11368909512761016</v>
      </c>
      <c r="K21" s="149">
        <f>'○推計４（集計）'!$E20</f>
        <v>105629</v>
      </c>
      <c r="L21" s="141">
        <f t="shared" si="2"/>
        <v>-0.77993958333333335</v>
      </c>
      <c r="M21" s="150">
        <f>'○推計４（集計）'!$E49</f>
        <v>95066</v>
      </c>
      <c r="N21" s="142">
        <f t="shared" si="3"/>
        <v>-0.10000094670971038</v>
      </c>
      <c r="O21" s="149">
        <f>'○推計４（集計）'!$E78</f>
        <v>95066</v>
      </c>
      <c r="P21" s="141">
        <f t="shared" si="4"/>
        <v>0</v>
      </c>
      <c r="Q21" s="151">
        <f>'○推計４（集計）'!$E107</f>
        <v>95066</v>
      </c>
      <c r="R21" s="142">
        <f t="shared" si="5"/>
        <v>0</v>
      </c>
      <c r="S21" s="149">
        <f>'○推計４（集計）'!$E136</f>
        <v>545066</v>
      </c>
      <c r="T21" s="141">
        <f t="shared" si="6"/>
        <v>4.7335535312309345</v>
      </c>
      <c r="U21" s="149">
        <f>'○推計４（集計）'!$E165</f>
        <v>345066</v>
      </c>
      <c r="V21" s="142">
        <f t="shared" si="7"/>
        <v>-0.36692804174173399</v>
      </c>
    </row>
    <row r="22" spans="1:22" ht="18" customHeight="1">
      <c r="A22" s="108">
        <v>1</v>
      </c>
      <c r="B22" s="135" t="s">
        <v>533</v>
      </c>
      <c r="C22" s="136"/>
      <c r="D22" s="137"/>
      <c r="E22" s="138">
        <v>168143</v>
      </c>
      <c r="F22" s="139"/>
      <c r="G22" s="140">
        <v>109537</v>
      </c>
      <c r="H22" s="141">
        <f t="shared" si="0"/>
        <v>-0.34854855688312925</v>
      </c>
      <c r="I22" s="138">
        <v>174042</v>
      </c>
      <c r="J22" s="142">
        <f t="shared" si="1"/>
        <v>0.58888777308124185</v>
      </c>
      <c r="K22" s="143">
        <f>'○推計４（集計）'!$E21</f>
        <v>164738</v>
      </c>
      <c r="L22" s="141">
        <f t="shared" si="2"/>
        <v>-5.3458360625596169E-2</v>
      </c>
      <c r="M22" s="144">
        <f>'○推計４（集計）'!$E50</f>
        <v>164738</v>
      </c>
      <c r="N22" s="142">
        <f t="shared" si="3"/>
        <v>0</v>
      </c>
      <c r="O22" s="143">
        <f>'○推計４（集計）'!$E79</f>
        <v>164738</v>
      </c>
      <c r="P22" s="141">
        <f t="shared" si="4"/>
        <v>0</v>
      </c>
      <c r="Q22" s="145">
        <f>'○推計４（集計）'!$E108</f>
        <v>164738</v>
      </c>
      <c r="R22" s="142">
        <f t="shared" si="5"/>
        <v>0</v>
      </c>
      <c r="S22" s="143">
        <f>'○推計４（集計）'!$E137</f>
        <v>164738</v>
      </c>
      <c r="T22" s="141">
        <f t="shared" si="6"/>
        <v>0</v>
      </c>
      <c r="U22" s="143">
        <f>'○推計４（集計）'!$E166</f>
        <v>164738</v>
      </c>
      <c r="V22" s="142">
        <f t="shared" si="7"/>
        <v>0</v>
      </c>
    </row>
    <row r="23" spans="1:22" s="118" customFormat="1" ht="18" customHeight="1">
      <c r="A23" s="108">
        <v>1</v>
      </c>
      <c r="B23" s="146" t="s">
        <v>534</v>
      </c>
      <c r="C23" s="110"/>
      <c r="D23" s="152"/>
      <c r="E23" s="160">
        <v>109852</v>
      </c>
      <c r="F23" s="113"/>
      <c r="G23" s="161">
        <v>189700</v>
      </c>
      <c r="H23" s="115">
        <f t="shared" si="0"/>
        <v>0.72686887812693435</v>
      </c>
      <c r="I23" s="160">
        <v>115651</v>
      </c>
      <c r="J23" s="117">
        <f t="shared" si="1"/>
        <v>-0.39034791776489197</v>
      </c>
      <c r="K23" s="114">
        <f>'○推計４（集計）'!$E22</f>
        <v>144397</v>
      </c>
      <c r="L23" s="115">
        <f t="shared" si="2"/>
        <v>0.24855816205653225</v>
      </c>
      <c r="M23" s="153">
        <f>'○推計４（集計）'!$E51</f>
        <v>216697</v>
      </c>
      <c r="N23" s="117">
        <f t="shared" si="3"/>
        <v>0.50070292319092502</v>
      </c>
      <c r="O23" s="114">
        <f>'○推計４（集計）'!$E80</f>
        <v>301897</v>
      </c>
      <c r="P23" s="115">
        <f t="shared" si="4"/>
        <v>0.39317572462932104</v>
      </c>
      <c r="Q23" s="116">
        <f>'○推計４（集計）'!$E109</f>
        <v>178397</v>
      </c>
      <c r="R23" s="117">
        <f t="shared" si="5"/>
        <v>-0.4090799179852731</v>
      </c>
      <c r="S23" s="114">
        <f>'○推計４（集計）'!$E138</f>
        <v>243397</v>
      </c>
      <c r="T23" s="115">
        <f t="shared" si="6"/>
        <v>0.3643559028458998</v>
      </c>
      <c r="U23" s="114">
        <f>'○推計４（集計）'!$E167</f>
        <v>126397</v>
      </c>
      <c r="V23" s="117">
        <f t="shared" si="7"/>
        <v>-0.48069614662465021</v>
      </c>
    </row>
    <row r="24" spans="1:22" ht="18" customHeight="1">
      <c r="A24" s="108"/>
      <c r="B24" s="109"/>
      <c r="C24" s="1482" t="s">
        <v>535</v>
      </c>
      <c r="D24" s="1483"/>
      <c r="E24" s="162">
        <v>45852</v>
      </c>
      <c r="F24" s="120"/>
      <c r="G24" s="163">
        <v>39400</v>
      </c>
      <c r="H24" s="122">
        <f t="shared" si="0"/>
        <v>-0.14071360027915902</v>
      </c>
      <c r="I24" s="162">
        <v>36351</v>
      </c>
      <c r="J24" s="124">
        <f t="shared" si="1"/>
        <v>-7.7385786802030454E-2</v>
      </c>
      <c r="K24" s="164">
        <f>'○推計４（集計）'!$E23</f>
        <v>26397</v>
      </c>
      <c r="L24" s="122">
        <f t="shared" si="2"/>
        <v>-0.27383015597920279</v>
      </c>
      <c r="M24" s="165">
        <f>'○推計４（集計）'!$E52</f>
        <v>26397</v>
      </c>
      <c r="N24" s="124">
        <f t="shared" si="3"/>
        <v>0</v>
      </c>
      <c r="O24" s="164">
        <f>'○推計４（集計）'!$E81</f>
        <v>26397</v>
      </c>
      <c r="P24" s="122">
        <f t="shared" si="4"/>
        <v>0</v>
      </c>
      <c r="Q24" s="166">
        <f>'○推計４（集計）'!$E110</f>
        <v>26397</v>
      </c>
      <c r="R24" s="124">
        <f t="shared" si="5"/>
        <v>0</v>
      </c>
      <c r="S24" s="164">
        <f>'○推計４（集計）'!$E139</f>
        <v>26397</v>
      </c>
      <c r="T24" s="122">
        <f t="shared" si="6"/>
        <v>0</v>
      </c>
      <c r="U24" s="164">
        <f>'○推計４（集計）'!$E168</f>
        <v>26397</v>
      </c>
      <c r="V24" s="124">
        <f t="shared" si="7"/>
        <v>0</v>
      </c>
    </row>
    <row r="25" spans="1:22" ht="18" customHeight="1">
      <c r="A25" s="108"/>
      <c r="B25" s="109"/>
      <c r="C25" s="1484" t="s">
        <v>536</v>
      </c>
      <c r="D25" s="1485"/>
      <c r="E25" s="167"/>
      <c r="F25" s="168"/>
      <c r="G25" s="169"/>
      <c r="H25" s="170"/>
      <c r="I25" s="167"/>
      <c r="J25" s="171"/>
      <c r="K25" s="172">
        <f>'○推計４（集計）'!$E24</f>
        <v>0</v>
      </c>
      <c r="L25" s="170"/>
      <c r="M25" s="173">
        <f>'○推計４（集計）'!$E53</f>
        <v>0</v>
      </c>
      <c r="N25" s="171"/>
      <c r="O25" s="172">
        <f>'○推計４（集計）'!$E82</f>
        <v>0</v>
      </c>
      <c r="P25" s="170"/>
      <c r="Q25" s="174">
        <f>'○推計４（集計）'!$E111</f>
        <v>0</v>
      </c>
      <c r="R25" s="171"/>
      <c r="S25" s="172">
        <f>'○推計４（集計）'!$E140</f>
        <v>0</v>
      </c>
      <c r="T25" s="170"/>
      <c r="U25" s="172">
        <f>'○推計４（集計）'!$E169</f>
        <v>0</v>
      </c>
      <c r="V25" s="171"/>
    </row>
    <row r="26" spans="1:22" ht="18" customHeight="1" thickBot="1">
      <c r="A26" s="108">
        <v>1</v>
      </c>
      <c r="B26" s="175" t="s">
        <v>537</v>
      </c>
      <c r="C26" s="176"/>
      <c r="D26" s="177"/>
      <c r="E26" s="178">
        <v>21086</v>
      </c>
      <c r="F26" s="179"/>
      <c r="G26" s="180">
        <v>20040</v>
      </c>
      <c r="H26" s="181">
        <f t="shared" si="0"/>
        <v>-4.9606373897372658E-2</v>
      </c>
      <c r="I26" s="178">
        <v>23972</v>
      </c>
      <c r="J26" s="182">
        <f t="shared" si="1"/>
        <v>0.19620758483033929</v>
      </c>
      <c r="K26" s="183">
        <f>'○推計４（集計）'!$E25</f>
        <v>19945</v>
      </c>
      <c r="L26" s="181">
        <f t="shared" si="2"/>
        <v>-0.16798765226097112</v>
      </c>
      <c r="M26" s="184">
        <f>'○推計４（集計）'!$E54</f>
        <v>19945</v>
      </c>
      <c r="N26" s="182">
        <f t="shared" si="3"/>
        <v>0</v>
      </c>
      <c r="O26" s="183">
        <f>'○推計４（集計）'!$E83</f>
        <v>19945</v>
      </c>
      <c r="P26" s="181">
        <f t="shared" si="4"/>
        <v>0</v>
      </c>
      <c r="Q26" s="185">
        <f>'○推計４（集計）'!$E112</f>
        <v>19945</v>
      </c>
      <c r="R26" s="182">
        <f t="shared" si="5"/>
        <v>0</v>
      </c>
      <c r="S26" s="183">
        <f>'○推計４（集計）'!$E141</f>
        <v>19945</v>
      </c>
      <c r="T26" s="181">
        <f t="shared" si="6"/>
        <v>0</v>
      </c>
      <c r="U26" s="183">
        <f>'○推計４（集計）'!$E170</f>
        <v>19945</v>
      </c>
      <c r="V26" s="182">
        <f t="shared" si="7"/>
        <v>0</v>
      </c>
    </row>
    <row r="27" spans="1:22" s="118" customFormat="1" ht="18" customHeight="1" thickTop="1">
      <c r="A27" s="108"/>
      <c r="B27" s="1486" t="s">
        <v>538</v>
      </c>
      <c r="C27" s="1487"/>
      <c r="D27" s="1487"/>
      <c r="E27" s="186">
        <f>SUMIF($A$5:$A$26,"1",E5:E26)</f>
        <v>2113254</v>
      </c>
      <c r="F27" s="187"/>
      <c r="G27" s="188">
        <f>SUMIF($A$5:$A$26,"1",G5:G26)</f>
        <v>2751643</v>
      </c>
      <c r="H27" s="189">
        <f t="shared" si="0"/>
        <v>0.30208815409789835</v>
      </c>
      <c r="I27" s="186">
        <f>SUMIF($A$5:$A$26,"1",I5:I26)</f>
        <v>2365677</v>
      </c>
      <c r="J27" s="190">
        <f t="shared" si="1"/>
        <v>-0.14026746929016587</v>
      </c>
      <c r="K27" s="188">
        <f>SUMIF($A$5:$A$26,"1",K5:K26)</f>
        <v>1856090</v>
      </c>
      <c r="L27" s="189">
        <f t="shared" si="2"/>
        <v>-0.21540852787595266</v>
      </c>
      <c r="M27" s="188">
        <f>SUMIF($A$5:$A$26,"1",M5:M26)</f>
        <v>1936052</v>
      </c>
      <c r="N27" s="190">
        <f t="shared" si="3"/>
        <v>4.3080885086391296E-2</v>
      </c>
      <c r="O27" s="188">
        <f>SUMIF($A$5:$A$26,"1",O5:O26)</f>
        <v>2171523</v>
      </c>
      <c r="P27" s="189">
        <f t="shared" si="4"/>
        <v>0.12162431587581324</v>
      </c>
      <c r="Q27" s="188">
        <f>SUMIF($A$5:$A$26,"1",Q5:Q26)</f>
        <v>1830260</v>
      </c>
      <c r="R27" s="190">
        <f t="shared" si="5"/>
        <v>-0.1571537579846034</v>
      </c>
      <c r="S27" s="188">
        <f>SUMIF($A$5:$A$26,"1",S5:S26)</f>
        <v>2405306</v>
      </c>
      <c r="T27" s="189">
        <f t="shared" si="6"/>
        <v>0.3141881481319595</v>
      </c>
      <c r="U27" s="188">
        <f>SUMIF($A$5:$A$26,"1",U5:U26)</f>
        <v>2011124</v>
      </c>
      <c r="V27" s="190">
        <f t="shared" si="7"/>
        <v>-0.16388018821721639</v>
      </c>
    </row>
    <row r="28" spans="1:22" ht="18.75" customHeight="1">
      <c r="A28" s="191"/>
      <c r="B28" s="192"/>
      <c r="C28" s="1488" t="s">
        <v>539</v>
      </c>
      <c r="D28" s="1489"/>
      <c r="E28" s="1293">
        <v>1025457</v>
      </c>
      <c r="F28" s="128"/>
      <c r="G28" s="1294">
        <v>982351</v>
      </c>
      <c r="H28" s="130">
        <f t="shared" si="0"/>
        <v>-4.2035892289974175E-2</v>
      </c>
      <c r="I28" s="1295">
        <v>952665</v>
      </c>
      <c r="J28" s="193"/>
      <c r="K28" s="133">
        <f>'○推計４（集計）'!$E27</f>
        <v>941861</v>
      </c>
      <c r="L28" s="194"/>
      <c r="M28" s="195">
        <f>'○推計４（集計）'!$E56</f>
        <v>913181</v>
      </c>
      <c r="N28" s="193"/>
      <c r="O28" s="196">
        <f>'○推計４（集計）'!$E85</f>
        <v>893538</v>
      </c>
      <c r="P28" s="194"/>
      <c r="Q28" s="197">
        <f>'○推計４（集計）'!$E114</f>
        <v>889875</v>
      </c>
      <c r="R28" s="193"/>
      <c r="S28" s="198">
        <f>'○推計４（集計）'!$E143</f>
        <v>891121</v>
      </c>
      <c r="T28" s="194"/>
      <c r="U28" s="198">
        <f>'○推計４（集計）'!$E172</f>
        <v>891639</v>
      </c>
      <c r="V28" s="193"/>
    </row>
    <row r="29" spans="1:22">
      <c r="A29" s="191"/>
      <c r="B29" s="191"/>
      <c r="D29" s="191"/>
    </row>
    <row r="30" spans="1:22" ht="27" customHeight="1">
      <c r="A30" s="191"/>
      <c r="B30" s="1474"/>
      <c r="C30" s="1475"/>
      <c r="D30" s="1475"/>
      <c r="E30" s="1475"/>
      <c r="F30" s="1475"/>
      <c r="G30" s="1475"/>
      <c r="H30" s="1475"/>
      <c r="I30" s="1475"/>
      <c r="J30" s="1475"/>
      <c r="K30" s="1475"/>
      <c r="L30" s="1475"/>
      <c r="M30" s="1475"/>
      <c r="N30" s="1475"/>
      <c r="O30" s="1475"/>
      <c r="P30" s="1475"/>
      <c r="Q30" s="1475"/>
      <c r="R30" s="1475"/>
      <c r="S30" s="1475"/>
      <c r="T30" s="1475"/>
      <c r="U30" s="1475"/>
      <c r="V30" s="1475"/>
    </row>
    <row r="31" spans="1:22">
      <c r="A31" s="191"/>
      <c r="C31" s="191"/>
    </row>
    <row r="32" spans="1:22">
      <c r="A32" s="191"/>
      <c r="B32" s="191"/>
    </row>
    <row r="33" spans="1:1">
      <c r="A33" s="191"/>
    </row>
    <row r="34" spans="1:1">
      <c r="A34" s="191"/>
    </row>
    <row r="35" spans="1:1">
      <c r="A35" s="191"/>
    </row>
    <row r="36" spans="1:1">
      <c r="A36" s="191"/>
    </row>
    <row r="37" spans="1:1">
      <c r="A37" s="191"/>
    </row>
    <row r="38" spans="1:1">
      <c r="A38" s="191"/>
    </row>
    <row r="39" spans="1:1">
      <c r="A39" s="191"/>
    </row>
    <row r="40" spans="1:1">
      <c r="A40" s="191"/>
    </row>
    <row r="41" spans="1:1">
      <c r="A41" s="191"/>
    </row>
    <row r="42" spans="1:1">
      <c r="A42" s="191"/>
    </row>
    <row r="43" spans="1:1">
      <c r="A43" s="191"/>
    </row>
    <row r="44" spans="1:1">
      <c r="A44" s="191"/>
    </row>
    <row r="45" spans="1:1">
      <c r="A45" s="191"/>
    </row>
    <row r="46" spans="1:1">
      <c r="A46" s="191"/>
    </row>
    <row r="47" spans="1:1">
      <c r="A47" s="191"/>
    </row>
    <row r="48" spans="1:1">
      <c r="A48" s="191"/>
    </row>
    <row r="49" spans="1:1">
      <c r="A49" s="191"/>
    </row>
    <row r="50" spans="1:1">
      <c r="A50" s="191"/>
    </row>
    <row r="51" spans="1:1">
      <c r="A51" s="191"/>
    </row>
    <row r="52" spans="1:1">
      <c r="A52" s="191"/>
    </row>
    <row r="53" spans="1:1">
      <c r="A53" s="191"/>
    </row>
    <row r="54" spans="1:1">
      <c r="A54" s="191"/>
    </row>
    <row r="55" spans="1:1">
      <c r="A55" s="191"/>
    </row>
    <row r="56" spans="1:1">
      <c r="A56" s="191"/>
    </row>
    <row r="57" spans="1:1">
      <c r="A57" s="191"/>
    </row>
    <row r="58" spans="1:1">
      <c r="A58" s="191"/>
    </row>
    <row r="59" spans="1:1">
      <c r="A59" s="191"/>
    </row>
    <row r="60" spans="1:1">
      <c r="A60" s="191"/>
    </row>
    <row r="61" spans="1:1">
      <c r="A61" s="191"/>
    </row>
    <row r="62" spans="1:1">
      <c r="A62" s="191"/>
    </row>
    <row r="63" spans="1:1">
      <c r="A63" s="191"/>
    </row>
    <row r="64" spans="1:1">
      <c r="A64" s="191"/>
    </row>
    <row r="65" spans="1:1">
      <c r="A65" s="191"/>
    </row>
    <row r="66" spans="1:1">
      <c r="A66" s="191"/>
    </row>
    <row r="67" spans="1:1">
      <c r="A67" s="191"/>
    </row>
    <row r="68" spans="1:1">
      <c r="A68" s="191"/>
    </row>
    <row r="69" spans="1:1">
      <c r="A69" s="191"/>
    </row>
    <row r="70" spans="1:1">
      <c r="A70" s="191"/>
    </row>
  </sheetData>
  <mergeCells count="26">
    <mergeCell ref="O1:P1"/>
    <mergeCell ref="T1:V1"/>
    <mergeCell ref="B3:D4"/>
    <mergeCell ref="E3:F3"/>
    <mergeCell ref="G3:H3"/>
    <mergeCell ref="I3:J3"/>
    <mergeCell ref="K3:L3"/>
    <mergeCell ref="M3:N3"/>
    <mergeCell ref="O3:P3"/>
    <mergeCell ref="Q3:R3"/>
    <mergeCell ref="S3:T3"/>
    <mergeCell ref="U3:V3"/>
    <mergeCell ref="B6:B8"/>
    <mergeCell ref="C6:D6"/>
    <mergeCell ref="C7:D7"/>
    <mergeCell ref="C8:D8"/>
    <mergeCell ref="C28:D28"/>
    <mergeCell ref="B30:V30"/>
    <mergeCell ref="B13:B14"/>
    <mergeCell ref="C13:D13"/>
    <mergeCell ref="C14:D14"/>
    <mergeCell ref="C18:D18"/>
    <mergeCell ref="C19:D19"/>
    <mergeCell ref="C24:D24"/>
    <mergeCell ref="C25:D25"/>
    <mergeCell ref="B27:D27"/>
  </mergeCells>
  <phoneticPr fontId="2"/>
  <printOptions horizontalCentered="1"/>
  <pageMargins left="0.39370078740157483" right="0.19685039370078741" top="0.78740157480314965" bottom="0.39370078740157483" header="0.27559055118110237" footer="0.19685039370078741"/>
  <pageSetup paperSize="9" fitToWidth="0" orientation="landscape" cellComments="asDisplayed"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E31"/>
  <sheetViews>
    <sheetView showGridLines="0" showZeros="0" view="pageBreakPreview" zoomScaleNormal="100" zoomScaleSheetLayoutView="100" workbookViewId="0">
      <pane xSplit="4" ySplit="4" topLeftCell="E5" activePane="bottomRight" state="frozen"/>
      <selection activeCell="B3" sqref="B3:H23"/>
      <selection pane="topRight" activeCell="B3" sqref="B3:H23"/>
      <selection pane="bottomLeft" activeCell="B3" sqref="B3:H23"/>
      <selection pane="bottomRight" activeCell="M20" sqref="M20"/>
    </sheetView>
  </sheetViews>
  <sheetFormatPr defaultRowHeight="13.5"/>
  <cols>
    <col min="1" max="3" width="0.875" style="102" customWidth="1"/>
    <col min="4" max="4" width="11.375" style="102" customWidth="1"/>
    <col min="5" max="5" width="7.125" style="102" customWidth="1"/>
    <col min="6" max="7" width="4.625" style="102" customWidth="1"/>
    <col min="8" max="8" width="7.125" style="102" customWidth="1"/>
    <col min="9" max="10" width="4.625" style="102" customWidth="1"/>
    <col min="11" max="11" width="7.125" style="102" customWidth="1"/>
    <col min="12" max="13" width="4.625" style="102" customWidth="1"/>
    <col min="14" max="14" width="7.125" style="102" customWidth="1"/>
    <col min="15" max="16" width="4.625" style="102" customWidth="1"/>
    <col min="17" max="17" width="7.125" style="102" customWidth="1"/>
    <col min="18" max="19" width="4.625" style="102" customWidth="1"/>
    <col min="20" max="20" width="7.125" style="102" customWidth="1"/>
    <col min="21" max="22" width="4.625" style="102" customWidth="1"/>
    <col min="23" max="23" width="7.125" style="102" customWidth="1"/>
    <col min="24" max="25" width="4.625" style="102" customWidth="1"/>
    <col min="26" max="26" width="7.125" style="102" customWidth="1"/>
    <col min="27" max="28" width="4.625" style="102" customWidth="1"/>
    <col min="29" max="29" width="7.125" style="102" customWidth="1"/>
    <col min="30" max="31" width="4.625" style="102" customWidth="1"/>
    <col min="32" max="32" width="1.625" style="102" customWidth="1"/>
    <col min="33" max="16384" width="9" style="102"/>
  </cols>
  <sheetData>
    <row r="1" spans="1:31" ht="19.5" customHeight="1" thickBot="1">
      <c r="A1" s="96"/>
      <c r="B1" s="108"/>
      <c r="C1" s="108"/>
      <c r="D1" s="108"/>
      <c r="E1" s="98" t="s">
        <v>540</v>
      </c>
      <c r="F1" s="108"/>
      <c r="G1" s="108"/>
      <c r="H1" s="108"/>
      <c r="I1" s="108"/>
      <c r="J1" s="108"/>
      <c r="K1" s="108"/>
      <c r="L1" s="108"/>
      <c r="M1" s="108"/>
      <c r="N1" s="199"/>
      <c r="O1" s="200"/>
      <c r="P1" s="200"/>
      <c r="Q1" s="199"/>
      <c r="R1" s="200"/>
      <c r="S1" s="200"/>
      <c r="T1" s="201"/>
      <c r="U1" s="202"/>
      <c r="V1" s="202"/>
      <c r="W1" s="201"/>
      <c r="X1" s="202"/>
      <c r="Y1" s="202"/>
      <c r="Z1" s="108"/>
      <c r="AA1" s="200"/>
      <c r="AB1" s="1525" t="s">
        <v>454</v>
      </c>
      <c r="AC1" s="1526"/>
      <c r="AD1" s="1526"/>
      <c r="AE1" s="1527"/>
    </row>
    <row r="2" spans="1:31">
      <c r="A2" s="96"/>
      <c r="B2" s="108"/>
      <c r="C2" s="108"/>
      <c r="D2" s="108"/>
      <c r="E2" s="108"/>
      <c r="F2" s="108"/>
      <c r="G2" s="108"/>
      <c r="H2" s="108"/>
      <c r="I2" s="108"/>
      <c r="J2" s="108"/>
      <c r="K2" s="108"/>
      <c r="L2" s="108"/>
      <c r="M2" s="108"/>
      <c r="N2" s="108"/>
      <c r="O2" s="108"/>
      <c r="P2" s="108"/>
      <c r="Q2" s="108"/>
      <c r="R2" s="108"/>
      <c r="S2" s="108"/>
      <c r="T2" s="108"/>
      <c r="U2" s="104"/>
      <c r="V2" s="104"/>
      <c r="W2" s="108"/>
      <c r="X2" s="104"/>
      <c r="Y2" s="104"/>
      <c r="Z2" s="108"/>
      <c r="AA2" s="108"/>
      <c r="AB2" s="108"/>
      <c r="AC2" s="108"/>
      <c r="AD2" s="104"/>
      <c r="AE2" s="104" t="s">
        <v>513</v>
      </c>
    </row>
    <row r="3" spans="1:31" ht="24.95" customHeight="1">
      <c r="A3" s="96"/>
      <c r="B3" s="1495" t="s">
        <v>514</v>
      </c>
      <c r="C3" s="1496"/>
      <c r="D3" s="1528"/>
      <c r="E3" s="1500" t="str">
        <f>○調査表３!E3</f>
        <v>平成28年度決算</v>
      </c>
      <c r="F3" s="1518"/>
      <c r="G3" s="1501"/>
      <c r="H3" s="1500" t="str">
        <f>○調査表３!G3</f>
        <v>平成29年度決算</v>
      </c>
      <c r="I3" s="1518"/>
      <c r="J3" s="1501"/>
      <c r="K3" s="1500" t="str">
        <f>○調査表３!I3</f>
        <v>平成30年度</v>
      </c>
      <c r="L3" s="1518"/>
      <c r="M3" s="1501"/>
      <c r="N3" s="1500" t="str">
        <f>○調査表３!K3</f>
        <v>令和元年度</v>
      </c>
      <c r="O3" s="1518"/>
      <c r="P3" s="1501"/>
      <c r="Q3" s="1500" t="str">
        <f>○調査表３!M3</f>
        <v>令和2年度</v>
      </c>
      <c r="R3" s="1518"/>
      <c r="S3" s="1501"/>
      <c r="T3" s="1500" t="str">
        <f>○調査表３!O3</f>
        <v>令和3年度</v>
      </c>
      <c r="U3" s="1518"/>
      <c r="V3" s="1501"/>
      <c r="W3" s="1500" t="str">
        <f>○調査表３!Q3</f>
        <v>令和4年度</v>
      </c>
      <c r="X3" s="1518"/>
      <c r="Y3" s="1501"/>
      <c r="Z3" s="1500" t="str">
        <f>○調査表３!S3</f>
        <v>令和5年度</v>
      </c>
      <c r="AA3" s="1518"/>
      <c r="AB3" s="1501"/>
      <c r="AC3" s="1500" t="str">
        <f>○調査表３!U3</f>
        <v>令和6年度</v>
      </c>
      <c r="AD3" s="1518"/>
      <c r="AE3" s="1501"/>
    </row>
    <row r="4" spans="1:31" ht="24.95" customHeight="1">
      <c r="A4" s="96"/>
      <c r="B4" s="1498"/>
      <c r="C4" s="1499"/>
      <c r="D4" s="1529"/>
      <c r="E4" s="203" t="s">
        <v>515</v>
      </c>
      <c r="F4" s="204" t="s">
        <v>516</v>
      </c>
      <c r="G4" s="205" t="s">
        <v>541</v>
      </c>
      <c r="H4" s="106" t="s">
        <v>515</v>
      </c>
      <c r="I4" s="204" t="s">
        <v>516</v>
      </c>
      <c r="J4" s="206" t="s">
        <v>541</v>
      </c>
      <c r="K4" s="106" t="s">
        <v>517</v>
      </c>
      <c r="L4" s="204" t="s">
        <v>516</v>
      </c>
      <c r="M4" s="206" t="s">
        <v>541</v>
      </c>
      <c r="N4" s="106" t="s">
        <v>518</v>
      </c>
      <c r="O4" s="204" t="s">
        <v>516</v>
      </c>
      <c r="P4" s="206" t="s">
        <v>541</v>
      </c>
      <c r="Q4" s="106" t="s">
        <v>518</v>
      </c>
      <c r="R4" s="204" t="s">
        <v>516</v>
      </c>
      <c r="S4" s="206" t="s">
        <v>541</v>
      </c>
      <c r="T4" s="106" t="s">
        <v>518</v>
      </c>
      <c r="U4" s="204" t="s">
        <v>516</v>
      </c>
      <c r="V4" s="206" t="s">
        <v>541</v>
      </c>
      <c r="W4" s="106" t="s">
        <v>518</v>
      </c>
      <c r="X4" s="204" t="s">
        <v>516</v>
      </c>
      <c r="Y4" s="206" t="s">
        <v>541</v>
      </c>
      <c r="Z4" s="106" t="s">
        <v>518</v>
      </c>
      <c r="AA4" s="204" t="s">
        <v>516</v>
      </c>
      <c r="AB4" s="206" t="s">
        <v>541</v>
      </c>
      <c r="AC4" s="106" t="s">
        <v>518</v>
      </c>
      <c r="AD4" s="204" t="s">
        <v>516</v>
      </c>
      <c r="AE4" s="206" t="s">
        <v>541</v>
      </c>
    </row>
    <row r="5" spans="1:31" s="118" customFormat="1" ht="23.1" customHeight="1">
      <c r="A5" s="207">
        <v>1</v>
      </c>
      <c r="B5" s="109" t="s">
        <v>542</v>
      </c>
      <c r="C5" s="159"/>
      <c r="D5" s="208"/>
      <c r="E5" s="209">
        <v>253187</v>
      </c>
      <c r="F5" s="210"/>
      <c r="G5" s="211">
        <v>0.218</v>
      </c>
      <c r="H5" s="161">
        <v>255685</v>
      </c>
      <c r="I5" s="212">
        <f t="shared" ref="I5:I25" si="0">IF(E5&gt;0,(H5/E5)-1,"")</f>
        <v>9.8662253591219606E-3</v>
      </c>
      <c r="J5" s="213">
        <v>0.22800000000000001</v>
      </c>
      <c r="K5" s="161">
        <v>255938</v>
      </c>
      <c r="L5" s="212">
        <f t="shared" ref="L5:L25" si="1">IF(H5&gt;0,(K5/H5)-1,"")</f>
        <v>9.8949879734822055E-4</v>
      </c>
      <c r="M5" s="213">
        <v>0.24099999999999999</v>
      </c>
      <c r="N5" s="114">
        <f>'○推計４（集計）'!$K4</f>
        <v>297609</v>
      </c>
      <c r="O5" s="212">
        <f t="shared" ref="O5:O25" si="2">IF(K5&gt;0,(N5/K5)-1,"")</f>
        <v>0.16281677593792243</v>
      </c>
      <c r="P5" s="214">
        <f>○推計２!$Q6</f>
        <v>0.26681877231932977</v>
      </c>
      <c r="Q5" s="114">
        <f>'○推計４（集計）'!$K33</f>
        <v>299606</v>
      </c>
      <c r="R5" s="212">
        <f t="shared" ref="R5:R25" si="3">IF(N5&gt;0,(Q5/N5)-1,"")</f>
        <v>6.7101465345469347E-3</v>
      </c>
      <c r="S5" s="214">
        <f>○推計２!$Q28</f>
        <v>0.27272198094275923</v>
      </c>
      <c r="T5" s="114">
        <f>'○推計４（集計）'!$K62</f>
        <v>301617</v>
      </c>
      <c r="U5" s="212">
        <f t="shared" ref="U5:U25" si="4">IF(Q5&gt;0,(T5/Q5)-1,"")</f>
        <v>6.7121486218566506E-3</v>
      </c>
      <c r="V5" s="214">
        <f>○推計２!$Q50</f>
        <v>0.27997303646616728</v>
      </c>
      <c r="W5" s="114">
        <f>'○推計４（集計）'!$K91</f>
        <v>303642</v>
      </c>
      <c r="X5" s="212">
        <f t="shared" ref="X5:X25" si="5">IF(T5&gt;0,(W5/T5)-1,"")</f>
        <v>6.7138125503536372E-3</v>
      </c>
      <c r="Y5" s="214">
        <f>○推計２!$Q72</f>
        <v>0.28288894364376654</v>
      </c>
      <c r="Z5" s="114">
        <f>'○推計４（集計）'!$K120</f>
        <v>305681</v>
      </c>
      <c r="AA5" s="212">
        <f t="shared" ref="AA5:AA25" si="6">IF(W5&gt;0,(Z5/W5)-1,"")</f>
        <v>6.7151448086892884E-3</v>
      </c>
      <c r="AB5" s="214">
        <f>○推計２!$Q94</f>
        <v>0.284424488511555</v>
      </c>
      <c r="AC5" s="114">
        <f>'○推計４（集計）'!$K149</f>
        <v>307735</v>
      </c>
      <c r="AD5" s="212">
        <f t="shared" ref="AD5:AD25" si="7">IF(Z5&gt;0,(AC5/Z5)-1,"")</f>
        <v>6.7194231895342238E-3</v>
      </c>
      <c r="AE5" s="214">
        <f>○推計２!$Q116</f>
        <v>0.28618013862400155</v>
      </c>
    </row>
    <row r="6" spans="1:31" ht="23.1" customHeight="1">
      <c r="A6" s="207"/>
      <c r="B6" s="109"/>
      <c r="C6" s="1519" t="s">
        <v>543</v>
      </c>
      <c r="D6" s="1520"/>
      <c r="E6" s="215">
        <v>133468</v>
      </c>
      <c r="F6" s="216"/>
      <c r="G6" s="217" t="s">
        <v>544</v>
      </c>
      <c r="H6" s="218">
        <v>126823</v>
      </c>
      <c r="I6" s="219">
        <f t="shared" si="0"/>
        <v>-4.9787214912937916E-2</v>
      </c>
      <c r="J6" s="217" t="s">
        <v>544</v>
      </c>
      <c r="K6" s="218">
        <v>130848</v>
      </c>
      <c r="L6" s="219">
        <f t="shared" si="1"/>
        <v>3.1737145470458916E-2</v>
      </c>
      <c r="M6" s="217" t="s">
        <v>544</v>
      </c>
      <c r="N6" s="218"/>
      <c r="O6" s="219">
        <f t="shared" si="2"/>
        <v>-1</v>
      </c>
      <c r="P6" s="217" t="s">
        <v>544</v>
      </c>
      <c r="Q6" s="218"/>
      <c r="R6" s="219" t="str">
        <f t="shared" si="3"/>
        <v/>
      </c>
      <c r="S6" s="217" t="s">
        <v>544</v>
      </c>
      <c r="T6" s="218"/>
      <c r="U6" s="219" t="str">
        <f t="shared" si="4"/>
        <v/>
      </c>
      <c r="V6" s="217" t="s">
        <v>544</v>
      </c>
      <c r="W6" s="218"/>
      <c r="X6" s="219" t="str">
        <f t="shared" si="5"/>
        <v/>
      </c>
      <c r="Y6" s="217" t="s">
        <v>544</v>
      </c>
      <c r="Z6" s="218"/>
      <c r="AA6" s="219" t="str">
        <f t="shared" si="6"/>
        <v/>
      </c>
      <c r="AB6" s="217" t="s">
        <v>544</v>
      </c>
      <c r="AC6" s="218"/>
      <c r="AD6" s="219" t="str">
        <f t="shared" si="7"/>
        <v/>
      </c>
      <c r="AE6" s="220" t="s">
        <v>545</v>
      </c>
    </row>
    <row r="7" spans="1:31" ht="23.1" customHeight="1">
      <c r="A7" s="207"/>
      <c r="B7" s="109"/>
      <c r="C7" s="1521" t="s">
        <v>546</v>
      </c>
      <c r="D7" s="1522"/>
      <c r="E7" s="221">
        <v>22400</v>
      </c>
      <c r="F7" s="222"/>
      <c r="G7" s="223" t="s">
        <v>544</v>
      </c>
      <c r="H7" s="224">
        <v>20230</v>
      </c>
      <c r="I7" s="225"/>
      <c r="J7" s="223" t="s">
        <v>544</v>
      </c>
      <c r="K7" s="224">
        <v>19239</v>
      </c>
      <c r="L7" s="225"/>
      <c r="M7" s="223" t="s">
        <v>544</v>
      </c>
      <c r="N7" s="224"/>
      <c r="O7" s="225"/>
      <c r="P7" s="223" t="s">
        <v>544</v>
      </c>
      <c r="Q7" s="224"/>
      <c r="R7" s="225"/>
      <c r="S7" s="223" t="s">
        <v>544</v>
      </c>
      <c r="T7" s="224"/>
      <c r="U7" s="225"/>
      <c r="V7" s="223" t="s">
        <v>544</v>
      </c>
      <c r="W7" s="224"/>
      <c r="X7" s="225"/>
      <c r="Y7" s="223" t="s">
        <v>544</v>
      </c>
      <c r="Z7" s="224"/>
      <c r="AA7" s="225"/>
      <c r="AB7" s="223" t="s">
        <v>544</v>
      </c>
      <c r="AC7" s="224"/>
      <c r="AD7" s="225"/>
      <c r="AE7" s="226" t="s">
        <v>545</v>
      </c>
    </row>
    <row r="8" spans="1:31" s="118" customFormat="1" ht="23.1" customHeight="1">
      <c r="A8" s="207">
        <v>1</v>
      </c>
      <c r="B8" s="146" t="s">
        <v>547</v>
      </c>
      <c r="C8" s="136"/>
      <c r="D8" s="227"/>
      <c r="E8" s="228">
        <v>61221</v>
      </c>
      <c r="F8" s="229"/>
      <c r="G8" s="230">
        <v>1.2999999999999999E-2</v>
      </c>
      <c r="H8" s="148">
        <v>63756</v>
      </c>
      <c r="I8" s="231">
        <f t="shared" si="0"/>
        <v>4.1407360219532618E-2</v>
      </c>
      <c r="J8" s="232">
        <v>1.7999999999999999E-2</v>
      </c>
      <c r="K8" s="148">
        <v>55439</v>
      </c>
      <c r="L8" s="231">
        <f t="shared" si="1"/>
        <v>-0.13045046740698918</v>
      </c>
      <c r="M8" s="232">
        <v>1.6E-2</v>
      </c>
      <c r="N8" s="149">
        <f>'○推計４（集計）'!$K7</f>
        <v>67191</v>
      </c>
      <c r="O8" s="231">
        <f t="shared" si="2"/>
        <v>0.2119807355832537</v>
      </c>
      <c r="P8" s="233">
        <f>○推計２!$Q9</f>
        <v>3.0749584076111672E-2</v>
      </c>
      <c r="Q8" s="149">
        <f>'○推計４（集計）'!$K36</f>
        <v>70647</v>
      </c>
      <c r="R8" s="231">
        <f t="shared" si="3"/>
        <v>5.1435460106264319E-2</v>
      </c>
      <c r="S8" s="233">
        <f>○推計２!$Q31</f>
        <v>2.4159956115858867E-2</v>
      </c>
      <c r="T8" s="149">
        <f>'○推計４（集計）'!$K65</f>
        <v>74263</v>
      </c>
      <c r="U8" s="231">
        <f t="shared" si="4"/>
        <v>5.1184055940096451E-2</v>
      </c>
      <c r="V8" s="233">
        <f>○推計２!$Q53</f>
        <v>2.6139536287584197E-2</v>
      </c>
      <c r="W8" s="149">
        <f>'○推計４（集計）'!$K94</f>
        <v>78045</v>
      </c>
      <c r="X8" s="231">
        <f t="shared" si="5"/>
        <v>5.0927110404912268E-2</v>
      </c>
      <c r="Y8" s="233">
        <f>○推計２!$Q75</f>
        <v>2.7812560589413816E-2</v>
      </c>
      <c r="Z8" s="149">
        <f>'○推計４（集計）'!$K123</f>
        <v>82001</v>
      </c>
      <c r="AA8" s="231">
        <f t="shared" si="6"/>
        <v>5.0688705234159803E-2</v>
      </c>
      <c r="AB8" s="233">
        <f>○推計２!$Q97</f>
        <v>2.9424579281465389E-2</v>
      </c>
      <c r="AC8" s="149">
        <f>'○推計４（集計）'!$K152</f>
        <v>86139</v>
      </c>
      <c r="AD8" s="231">
        <f t="shared" si="7"/>
        <v>5.0462799234155753E-2</v>
      </c>
      <c r="AE8" s="233">
        <f>○推計２!$Q119</f>
        <v>3.1130926700240716E-2</v>
      </c>
    </row>
    <row r="9" spans="1:31" s="118" customFormat="1" ht="23.1" customHeight="1">
      <c r="A9" s="207">
        <v>1</v>
      </c>
      <c r="B9" s="146" t="s">
        <v>548</v>
      </c>
      <c r="C9" s="159"/>
      <c r="D9" s="208"/>
      <c r="E9" s="234">
        <f>SUM(E10:E11)</f>
        <v>152486</v>
      </c>
      <c r="F9" s="210"/>
      <c r="G9" s="211">
        <v>0.14299999999999999</v>
      </c>
      <c r="H9" s="114">
        <f>SUM(H10:H11)</f>
        <v>151878</v>
      </c>
      <c r="I9" s="212">
        <f t="shared" si="0"/>
        <v>-3.9872512886428568E-3</v>
      </c>
      <c r="J9" s="213">
        <v>0.14899999999999999</v>
      </c>
      <c r="K9" s="234">
        <f>SUM(K10:K11)</f>
        <v>153233</v>
      </c>
      <c r="L9" s="212">
        <f t="shared" si="1"/>
        <v>8.9216344697717886E-3</v>
      </c>
      <c r="M9" s="213">
        <v>0.155</v>
      </c>
      <c r="N9" s="234">
        <f>'○推計４（集計）'!$K8</f>
        <v>147569</v>
      </c>
      <c r="O9" s="212">
        <f t="shared" si="2"/>
        <v>-3.6963317301103582E-2</v>
      </c>
      <c r="P9" s="214">
        <f>○推計２!$Q13</f>
        <v>0.14158586453641997</v>
      </c>
      <c r="Q9" s="234">
        <f>'○推計４（集計）'!$K37</f>
        <v>149257</v>
      </c>
      <c r="R9" s="212">
        <f t="shared" si="3"/>
        <v>1.1438716803664706E-2</v>
      </c>
      <c r="S9" s="214">
        <f>○推計２!$Q35</f>
        <v>0.1472575371604356</v>
      </c>
      <c r="T9" s="234">
        <f>'○推計４（集計）'!$K66</f>
        <v>150963</v>
      </c>
      <c r="U9" s="212">
        <f t="shared" si="4"/>
        <v>1.1429949684101937E-2</v>
      </c>
      <c r="V9" s="214">
        <f>○推計２!$Q57</f>
        <v>0.15188417753676045</v>
      </c>
      <c r="W9" s="234">
        <f>'○推計４（集計）'!$K95</f>
        <v>152688</v>
      </c>
      <c r="X9" s="212">
        <f t="shared" si="5"/>
        <v>1.1426640965004564E-2</v>
      </c>
      <c r="Y9" s="214">
        <f>○推計２!$Q79</f>
        <v>0.15418794028307375</v>
      </c>
      <c r="Z9" s="234">
        <f>'○推計４（集計）'!$K124</f>
        <v>154432</v>
      </c>
      <c r="AA9" s="212">
        <f t="shared" si="6"/>
        <v>1.1421984700827892E-2</v>
      </c>
      <c r="AB9" s="214">
        <f>○推計２!$Q101</f>
        <v>0.15575309777533036</v>
      </c>
      <c r="AC9" s="234">
        <f>'○推計４（集計）'!$K153</f>
        <v>156195</v>
      </c>
      <c r="AD9" s="212">
        <f t="shared" si="7"/>
        <v>1.1416027766266046E-2</v>
      </c>
      <c r="AE9" s="214">
        <f>○推計２!$Q123</f>
        <v>0.15744892322456039</v>
      </c>
    </row>
    <row r="10" spans="1:31" ht="23.1" customHeight="1">
      <c r="A10" s="207"/>
      <c r="B10" s="109"/>
      <c r="C10" s="1519" t="s">
        <v>549</v>
      </c>
      <c r="D10" s="1520"/>
      <c r="E10" s="215">
        <v>152486</v>
      </c>
      <c r="F10" s="216"/>
      <c r="G10" s="217" t="s">
        <v>544</v>
      </c>
      <c r="H10" s="218">
        <v>151878</v>
      </c>
      <c r="I10" s="219">
        <f t="shared" si="0"/>
        <v>-3.9872512886428568E-3</v>
      </c>
      <c r="J10" s="217" t="s">
        <v>544</v>
      </c>
      <c r="K10" s="218">
        <v>153233</v>
      </c>
      <c r="L10" s="219">
        <f t="shared" si="1"/>
        <v>8.9216344697717886E-3</v>
      </c>
      <c r="M10" s="217" t="s">
        <v>544</v>
      </c>
      <c r="N10" s="235">
        <f>'○推計４（集計）'!$K9</f>
        <v>147569</v>
      </c>
      <c r="O10" s="219">
        <f t="shared" si="2"/>
        <v>-3.6963317301103582E-2</v>
      </c>
      <c r="P10" s="217" t="s">
        <v>544</v>
      </c>
      <c r="Q10" s="235">
        <f>'○推計４（集計）'!$K38</f>
        <v>149257</v>
      </c>
      <c r="R10" s="219">
        <f t="shared" si="3"/>
        <v>1.1438716803664706E-2</v>
      </c>
      <c r="S10" s="217" t="s">
        <v>544</v>
      </c>
      <c r="T10" s="235">
        <f>'○推計４（集計）'!$K67</f>
        <v>150963</v>
      </c>
      <c r="U10" s="219">
        <f t="shared" si="4"/>
        <v>1.1429949684101937E-2</v>
      </c>
      <c r="V10" s="217" t="s">
        <v>544</v>
      </c>
      <c r="W10" s="235">
        <f>'○推計４（集計）'!$K96</f>
        <v>152688</v>
      </c>
      <c r="X10" s="219">
        <f t="shared" si="5"/>
        <v>1.1426640965004564E-2</v>
      </c>
      <c r="Y10" s="217" t="s">
        <v>544</v>
      </c>
      <c r="Z10" s="235">
        <f>'○推計４（集計）'!$K125</f>
        <v>154432</v>
      </c>
      <c r="AA10" s="219">
        <f t="shared" si="6"/>
        <v>1.1421984700827892E-2</v>
      </c>
      <c r="AB10" s="217" t="s">
        <v>544</v>
      </c>
      <c r="AC10" s="235">
        <f>'○推計４（集計）'!$K154</f>
        <v>156195</v>
      </c>
      <c r="AD10" s="219">
        <f t="shared" si="7"/>
        <v>1.1416027766266046E-2</v>
      </c>
      <c r="AE10" s="236" t="s">
        <v>544</v>
      </c>
    </row>
    <row r="11" spans="1:31" ht="23.1" customHeight="1">
      <c r="A11" s="207"/>
      <c r="B11" s="109"/>
      <c r="C11" s="1521" t="s">
        <v>550</v>
      </c>
      <c r="D11" s="1522"/>
      <c r="E11" s="221"/>
      <c r="F11" s="222"/>
      <c r="G11" s="223" t="s">
        <v>544</v>
      </c>
      <c r="H11" s="224"/>
      <c r="I11" s="225"/>
      <c r="J11" s="223" t="s">
        <v>544</v>
      </c>
      <c r="K11" s="224"/>
      <c r="L11" s="225"/>
      <c r="M11" s="223" t="s">
        <v>544</v>
      </c>
      <c r="N11" s="237">
        <f>'○推計４（集計）'!$K10</f>
        <v>0</v>
      </c>
      <c r="O11" s="225"/>
      <c r="P11" s="223" t="s">
        <v>544</v>
      </c>
      <c r="Q11" s="237">
        <f>'○推計４（集計）'!$K39</f>
        <v>0</v>
      </c>
      <c r="R11" s="225"/>
      <c r="S11" s="223" t="s">
        <v>544</v>
      </c>
      <c r="T11" s="237">
        <f>'○推計４（集計）'!$K68</f>
        <v>0</v>
      </c>
      <c r="U11" s="225"/>
      <c r="V11" s="223" t="s">
        <v>544</v>
      </c>
      <c r="W11" s="237">
        <f>'○推計４（集計）'!$K97</f>
        <v>0</v>
      </c>
      <c r="X11" s="225"/>
      <c r="Y11" s="223" t="s">
        <v>544</v>
      </c>
      <c r="Z11" s="237">
        <f>'○推計４（集計）'!$K126</f>
        <v>0</v>
      </c>
      <c r="AA11" s="225"/>
      <c r="AB11" s="223" t="s">
        <v>544</v>
      </c>
      <c r="AC11" s="237">
        <f>'○推計４（集計）'!$K155</f>
        <v>0</v>
      </c>
      <c r="AD11" s="225"/>
      <c r="AE11" s="238" t="s">
        <v>544</v>
      </c>
    </row>
    <row r="12" spans="1:31" ht="23.1" customHeight="1">
      <c r="A12" s="207"/>
      <c r="B12" s="1512" t="s">
        <v>551</v>
      </c>
      <c r="C12" s="1523"/>
      <c r="D12" s="1524"/>
      <c r="E12" s="239">
        <f>E5+E8+E9</f>
        <v>466894</v>
      </c>
      <c r="F12" s="240"/>
      <c r="G12" s="241">
        <f>SUM(G5:G11)</f>
        <v>0.374</v>
      </c>
      <c r="H12" s="242">
        <f>H5+H8+H9</f>
        <v>471319</v>
      </c>
      <c r="I12" s="231">
        <f t="shared" si="0"/>
        <v>9.4775259480739393E-3</v>
      </c>
      <c r="J12" s="1114">
        <f>J5+J8+J9</f>
        <v>0.39500000000000002</v>
      </c>
      <c r="K12" s="242">
        <f>K5+K8+K9</f>
        <v>464610</v>
      </c>
      <c r="L12" s="231">
        <f t="shared" si="1"/>
        <v>-1.4234520568871645E-2</v>
      </c>
      <c r="M12" s="1114">
        <f>M5+M8+M9</f>
        <v>0.41200000000000003</v>
      </c>
      <c r="N12" s="242">
        <f>'○推計４（集計）'!$K11</f>
        <v>512369</v>
      </c>
      <c r="O12" s="231">
        <f t="shared" si="2"/>
        <v>0.10279374098706451</v>
      </c>
      <c r="P12" s="243">
        <f>P5+P8+P9</f>
        <v>0.43915422093186141</v>
      </c>
      <c r="Q12" s="242">
        <f>'○推計４（集計）'!$K40</f>
        <v>519510</v>
      </c>
      <c r="R12" s="231">
        <f t="shared" si="3"/>
        <v>1.39372210262525E-2</v>
      </c>
      <c r="S12" s="243">
        <f>S5+S8+S9</f>
        <v>0.4441394742190537</v>
      </c>
      <c r="T12" s="242">
        <f>'○推計４（集計）'!$K69</f>
        <v>526843</v>
      </c>
      <c r="U12" s="231">
        <f t="shared" si="4"/>
        <v>1.4115223961040257E-2</v>
      </c>
      <c r="V12" s="243">
        <f>V5+V8+V9</f>
        <v>0.4579967502905119</v>
      </c>
      <c r="W12" s="242">
        <f>'○推計４（集計）'!$K98</f>
        <v>534375</v>
      </c>
      <c r="X12" s="231">
        <f t="shared" si="5"/>
        <v>1.4296479216768576E-2</v>
      </c>
      <c r="Y12" s="243">
        <f>Y5+Y8+Y9</f>
        <v>0.46488944451625414</v>
      </c>
      <c r="Z12" s="242">
        <f>'○推計４（集計）'!$K127</f>
        <v>542114</v>
      </c>
      <c r="AA12" s="231">
        <f t="shared" si="6"/>
        <v>1.4482339181286497E-2</v>
      </c>
      <c r="AB12" s="243">
        <f>AB5+AB8+AB9</f>
        <v>0.46960216556835077</v>
      </c>
      <c r="AC12" s="242">
        <f>'○推計４（集計）'!$K156</f>
        <v>550069</v>
      </c>
      <c r="AD12" s="231">
        <f t="shared" si="7"/>
        <v>1.467403535049816E-2</v>
      </c>
      <c r="AE12" s="233">
        <f>AE5+AE8+AE9</f>
        <v>0.47475998854880264</v>
      </c>
    </row>
    <row r="13" spans="1:31" ht="23.1" customHeight="1">
      <c r="A13" s="207">
        <v>1</v>
      </c>
      <c r="B13" s="135" t="s">
        <v>552</v>
      </c>
      <c r="C13" s="136"/>
      <c r="D13" s="227"/>
      <c r="E13" s="244">
        <v>441210</v>
      </c>
      <c r="F13" s="229"/>
      <c r="G13" s="230">
        <v>0.23799999999999999</v>
      </c>
      <c r="H13" s="140">
        <v>583110</v>
      </c>
      <c r="I13" s="231">
        <f t="shared" si="0"/>
        <v>0.32161555721765156</v>
      </c>
      <c r="J13" s="232">
        <v>0.11899999999999999</v>
      </c>
      <c r="K13" s="140">
        <v>449284</v>
      </c>
      <c r="L13" s="231">
        <f t="shared" si="1"/>
        <v>-0.22950386719486893</v>
      </c>
      <c r="M13" s="232">
        <v>7.4999999999999997E-2</v>
      </c>
      <c r="N13" s="143">
        <f>'○推計４（集計）'!$K12</f>
        <v>328443</v>
      </c>
      <c r="O13" s="231">
        <f t="shared" si="2"/>
        <v>-0.26896350637903865</v>
      </c>
      <c r="P13" s="233">
        <f>○推計２!$Q7</f>
        <v>0.15534253514964624</v>
      </c>
      <c r="Q13" s="143">
        <f>'○推計４（集計）'!$K41</f>
        <v>335697</v>
      </c>
      <c r="R13" s="231">
        <f t="shared" si="3"/>
        <v>2.2086024058969089E-2</v>
      </c>
      <c r="S13" s="233">
        <f>○推計２!$Q29</f>
        <v>0.16689490103376356</v>
      </c>
      <c r="T13" s="143">
        <f>'○推計４（集計）'!$K70</f>
        <v>343053</v>
      </c>
      <c r="U13" s="231">
        <f t="shared" si="4"/>
        <v>2.1912617628397024E-2</v>
      </c>
      <c r="V13" s="233">
        <f>○推計２!$Q51</f>
        <v>0.17759410826663716</v>
      </c>
      <c r="W13" s="143">
        <f>'○推計４（集計）'!$K99</f>
        <v>350512</v>
      </c>
      <c r="X13" s="231">
        <f t="shared" si="5"/>
        <v>2.1742995980212898E-2</v>
      </c>
      <c r="Y13" s="233">
        <f>○推計２!$Q73</f>
        <v>0.18578329994183415</v>
      </c>
      <c r="Z13" s="143">
        <f>'○推計４（集計）'!$K128</f>
        <v>358075</v>
      </c>
      <c r="AA13" s="231">
        <f t="shared" si="6"/>
        <v>2.1577007349249167E-2</v>
      </c>
      <c r="AB13" s="233">
        <f>○推計２!$Q95</f>
        <v>0.19317753182493913</v>
      </c>
      <c r="AC13" s="143">
        <f>'○推計４（集計）'!$K157</f>
        <v>365744</v>
      </c>
      <c r="AD13" s="231">
        <f t="shared" si="7"/>
        <v>2.1417300844795095E-2</v>
      </c>
      <c r="AE13" s="233">
        <f>○推計２!$Q117</f>
        <v>0.20080722876992368</v>
      </c>
    </row>
    <row r="14" spans="1:31" ht="23.1" customHeight="1">
      <c r="A14" s="207">
        <v>1</v>
      </c>
      <c r="B14" s="135" t="s">
        <v>553</v>
      </c>
      <c r="C14" s="136"/>
      <c r="D14" s="227"/>
      <c r="E14" s="244">
        <v>13192</v>
      </c>
      <c r="F14" s="229"/>
      <c r="G14" s="230">
        <v>1.2E-2</v>
      </c>
      <c r="H14" s="140">
        <v>18101</v>
      </c>
      <c r="I14" s="231">
        <f t="shared" si="0"/>
        <v>0.37211946634323834</v>
      </c>
      <c r="J14" s="232">
        <v>1.4E-2</v>
      </c>
      <c r="K14" s="140">
        <v>18798</v>
      </c>
      <c r="L14" s="231">
        <f t="shared" si="1"/>
        <v>3.8506159880669522E-2</v>
      </c>
      <c r="M14" s="232">
        <v>1.0999999999999999E-2</v>
      </c>
      <c r="N14" s="143">
        <f>'○推計４（集計）'!$K13</f>
        <v>24287</v>
      </c>
      <c r="O14" s="231">
        <f t="shared" si="2"/>
        <v>0.29199914884562195</v>
      </c>
      <c r="P14" s="233">
        <f>○推計２!$Q8</f>
        <v>1.9766698840402282E-2</v>
      </c>
      <c r="Q14" s="143">
        <f>'○推計４（集計）'!$K42</f>
        <v>20000</v>
      </c>
      <c r="R14" s="231">
        <f t="shared" si="3"/>
        <v>-0.17651418454317125</v>
      </c>
      <c r="S14" s="233">
        <f>○推計２!$Q30</f>
        <v>1.6937029019966889E-2</v>
      </c>
      <c r="T14" s="143">
        <f>'○推計４（集計）'!$K71</f>
        <v>20000</v>
      </c>
      <c r="U14" s="231">
        <f t="shared" si="4"/>
        <v>0</v>
      </c>
      <c r="V14" s="233">
        <f>○推計２!$Q52</f>
        <v>1.7271753183055231E-2</v>
      </c>
      <c r="W14" s="143">
        <f>'○推計４（集計）'!$K100</f>
        <v>20000</v>
      </c>
      <c r="X14" s="231">
        <f t="shared" si="5"/>
        <v>0</v>
      </c>
      <c r="Y14" s="233">
        <f>○推計２!$Q74</f>
        <v>1.7335641116784074E-2</v>
      </c>
      <c r="Z14" s="143">
        <f>'○推計４（集計）'!$K129</f>
        <v>20000</v>
      </c>
      <c r="AA14" s="231">
        <f t="shared" si="6"/>
        <v>0</v>
      </c>
      <c r="AB14" s="233">
        <f>○推計２!$Q96</f>
        <v>1.7313856127674939E-2</v>
      </c>
      <c r="AC14" s="143">
        <f>'○推計４（集計）'!$K158</f>
        <v>20000</v>
      </c>
      <c r="AD14" s="231">
        <f t="shared" si="7"/>
        <v>0</v>
      </c>
      <c r="AE14" s="233">
        <f>○推計２!$Q118</f>
        <v>1.7304815551048552E-2</v>
      </c>
    </row>
    <row r="15" spans="1:31" s="118" customFormat="1" ht="23.1" customHeight="1">
      <c r="A15" s="207">
        <v>1</v>
      </c>
      <c r="B15" s="146" t="s">
        <v>554</v>
      </c>
      <c r="C15" s="136"/>
      <c r="D15" s="227"/>
      <c r="E15" s="228">
        <v>265027</v>
      </c>
      <c r="F15" s="229"/>
      <c r="G15" s="230">
        <v>0.123</v>
      </c>
      <c r="H15" s="148">
        <v>280455</v>
      </c>
      <c r="I15" s="231">
        <f t="shared" si="0"/>
        <v>5.8212936795118964E-2</v>
      </c>
      <c r="J15" s="232">
        <v>0.129</v>
      </c>
      <c r="K15" s="148">
        <v>292587</v>
      </c>
      <c r="L15" s="231">
        <f t="shared" si="1"/>
        <v>4.3258276728886935E-2</v>
      </c>
      <c r="M15" s="232">
        <v>0.13100000000000001</v>
      </c>
      <c r="N15" s="149">
        <f>'○推計４（集計）'!$K14</f>
        <v>305614</v>
      </c>
      <c r="O15" s="231">
        <f t="shared" si="2"/>
        <v>4.4523509246822357E-2</v>
      </c>
      <c r="P15" s="233">
        <f>○推計２!$Q10</f>
        <v>0.18468459824726699</v>
      </c>
      <c r="Q15" s="149">
        <f>'○推計４（集計）'!$K43</f>
        <v>302500</v>
      </c>
      <c r="R15" s="231">
        <f t="shared" si="3"/>
        <v>-1.0189323787522797E-2</v>
      </c>
      <c r="S15" s="233">
        <f>○推計２!$Q32</f>
        <v>0.12864920114682837</v>
      </c>
      <c r="T15" s="149">
        <f>'○推計４（集計）'!$K72</f>
        <v>282500</v>
      </c>
      <c r="U15" s="231">
        <f t="shared" si="4"/>
        <v>-6.6115702479338845E-2</v>
      </c>
      <c r="V15" s="233">
        <f>○推計２!$Q54</f>
        <v>0.11106963735053096</v>
      </c>
      <c r="W15" s="149">
        <f>'○推計４（集計）'!$K101</f>
        <v>282500</v>
      </c>
      <c r="X15" s="231">
        <f t="shared" si="5"/>
        <v>0</v>
      </c>
      <c r="Y15" s="233">
        <f>○推計２!$Q76</f>
        <v>0.11148048213016222</v>
      </c>
      <c r="Z15" s="149">
        <f>'○推計４（集計）'!$K130</f>
        <v>282500</v>
      </c>
      <c r="AA15" s="231">
        <f t="shared" si="6"/>
        <v>0</v>
      </c>
      <c r="AB15" s="233">
        <f>○推計２!$Q98</f>
        <v>0.11134038918103352</v>
      </c>
      <c r="AC15" s="149">
        <f>'○推計４（集計）'!$K159</f>
        <v>282500</v>
      </c>
      <c r="AD15" s="231">
        <f t="shared" si="7"/>
        <v>0</v>
      </c>
      <c r="AE15" s="233">
        <f>○推計２!$Q120</f>
        <v>0.11128225185376338</v>
      </c>
    </row>
    <row r="16" spans="1:31" ht="23.1" customHeight="1">
      <c r="A16" s="207"/>
      <c r="B16" s="1512" t="s">
        <v>555</v>
      </c>
      <c r="C16" s="1513"/>
      <c r="D16" s="1514"/>
      <c r="E16" s="239">
        <f>SUM(E13:E15)</f>
        <v>719429</v>
      </c>
      <c r="F16" s="229"/>
      <c r="G16" s="241">
        <f>SUM(G13:G15)</f>
        <v>0.373</v>
      </c>
      <c r="H16" s="242">
        <f>SUM(H13:H15)</f>
        <v>881666</v>
      </c>
      <c r="I16" s="231">
        <f t="shared" si="0"/>
        <v>0.22550800704447549</v>
      </c>
      <c r="J16" s="1114">
        <f>J13+J14+J15</f>
        <v>0.26200000000000001</v>
      </c>
      <c r="K16" s="242">
        <f>SUM(K13:K15)</f>
        <v>760669</v>
      </c>
      <c r="L16" s="231">
        <f t="shared" si="1"/>
        <v>-0.13723677673858359</v>
      </c>
      <c r="M16" s="1114">
        <f>M13+M14+M15</f>
        <v>0.217</v>
      </c>
      <c r="N16" s="242">
        <f>'○推計４（集計）'!$K15</f>
        <v>658344</v>
      </c>
      <c r="O16" s="231">
        <f t="shared" si="2"/>
        <v>-0.13451974511909914</v>
      </c>
      <c r="P16" s="243">
        <f>P13+P14+P15</f>
        <v>0.35979383223731554</v>
      </c>
      <c r="Q16" s="242">
        <f>'○推計４（集計）'!$K44</f>
        <v>658197</v>
      </c>
      <c r="R16" s="231">
        <f t="shared" si="3"/>
        <v>-2.2328752141742569E-4</v>
      </c>
      <c r="S16" s="243">
        <f>S13+S14+S15</f>
        <v>0.31248113120055881</v>
      </c>
      <c r="T16" s="242">
        <f>'○推計４（集計）'!$K73</f>
        <v>645553</v>
      </c>
      <c r="U16" s="231">
        <f t="shared" si="4"/>
        <v>-1.9210054132729248E-2</v>
      </c>
      <c r="V16" s="243">
        <f>V13+V14+V15</f>
        <v>0.30593549880022336</v>
      </c>
      <c r="W16" s="242">
        <f>'○推計４（集計）'!$K102</f>
        <v>653012</v>
      </c>
      <c r="X16" s="231">
        <f t="shared" si="5"/>
        <v>1.1554434724956764E-2</v>
      </c>
      <c r="Y16" s="243">
        <f>Y13+Y14+Y15</f>
        <v>0.31459942318878042</v>
      </c>
      <c r="Z16" s="242">
        <f>'○推計４（集計）'!$K131</f>
        <v>660575</v>
      </c>
      <c r="AA16" s="231">
        <f t="shared" si="6"/>
        <v>1.1581716721897894E-2</v>
      </c>
      <c r="AB16" s="243">
        <f>AB13+AB14+AB15</f>
        <v>0.32183177713364758</v>
      </c>
      <c r="AC16" s="242">
        <f>'○推計４（集計）'!$K160</f>
        <v>668244</v>
      </c>
      <c r="AD16" s="231">
        <f t="shared" si="7"/>
        <v>1.1609582560647924E-2</v>
      </c>
      <c r="AE16" s="243">
        <f>AE13+AE14+AE15</f>
        <v>0.32939429617473559</v>
      </c>
    </row>
    <row r="17" spans="1:31" s="118" customFormat="1" ht="23.1" customHeight="1">
      <c r="A17" s="207">
        <v>1</v>
      </c>
      <c r="B17" s="146" t="s">
        <v>556</v>
      </c>
      <c r="C17" s="110"/>
      <c r="D17" s="208"/>
      <c r="E17" s="228">
        <v>359159</v>
      </c>
      <c r="F17" s="229"/>
      <c r="G17" s="245" t="s">
        <v>544</v>
      </c>
      <c r="H17" s="148">
        <v>633262</v>
      </c>
      <c r="I17" s="231">
        <f t="shared" si="0"/>
        <v>0.763180095723621</v>
      </c>
      <c r="J17" s="246" t="s">
        <v>544</v>
      </c>
      <c r="K17" s="148">
        <v>326905</v>
      </c>
      <c r="L17" s="231">
        <f t="shared" si="1"/>
        <v>-0.4837760674096977</v>
      </c>
      <c r="M17" s="246" t="s">
        <v>544</v>
      </c>
      <c r="N17" s="149">
        <f>'○推計４（集計）'!$K16</f>
        <v>98706</v>
      </c>
      <c r="O17" s="231">
        <f t="shared" si="2"/>
        <v>-0.69805906914852933</v>
      </c>
      <c r="P17" s="246" t="s">
        <v>544</v>
      </c>
      <c r="Q17" s="149">
        <f>'○推計４（集計）'!$K45</f>
        <v>98000</v>
      </c>
      <c r="R17" s="231">
        <f t="shared" si="3"/>
        <v>-7.1525540493991846E-3</v>
      </c>
      <c r="S17" s="246" t="s">
        <v>544</v>
      </c>
      <c r="T17" s="149">
        <f>'○推計４（集計）'!$K74</f>
        <v>98000</v>
      </c>
      <c r="U17" s="231">
        <f t="shared" si="4"/>
        <v>0</v>
      </c>
      <c r="V17" s="246" t="s">
        <v>544</v>
      </c>
      <c r="W17" s="149">
        <f>'○推計４（集計）'!$K103</f>
        <v>98000</v>
      </c>
      <c r="X17" s="231">
        <f t="shared" si="5"/>
        <v>0</v>
      </c>
      <c r="Y17" s="246" t="s">
        <v>544</v>
      </c>
      <c r="Z17" s="149">
        <f>'○推計４（集計）'!$K132</f>
        <v>98000</v>
      </c>
      <c r="AA17" s="231">
        <f t="shared" si="6"/>
        <v>0</v>
      </c>
      <c r="AB17" s="246" t="s">
        <v>544</v>
      </c>
      <c r="AC17" s="149">
        <f>'○推計４（集計）'!$K161</f>
        <v>98000</v>
      </c>
      <c r="AD17" s="231">
        <f t="shared" si="7"/>
        <v>0</v>
      </c>
      <c r="AE17" s="246" t="s">
        <v>544</v>
      </c>
    </row>
    <row r="18" spans="1:31" s="118" customFormat="1" ht="23.1" customHeight="1">
      <c r="A18" s="207">
        <v>1</v>
      </c>
      <c r="B18" s="1515" t="s">
        <v>557</v>
      </c>
      <c r="C18" s="1516"/>
      <c r="D18" s="1517"/>
      <c r="E18" s="228"/>
      <c r="F18" s="229"/>
      <c r="G18" s="230"/>
      <c r="H18" s="148"/>
      <c r="I18" s="231" t="str">
        <f t="shared" si="0"/>
        <v/>
      </c>
      <c r="J18" s="247"/>
      <c r="K18" s="148">
        <v>2000</v>
      </c>
      <c r="L18" s="231" t="str">
        <f t="shared" si="1"/>
        <v/>
      </c>
      <c r="M18" s="247">
        <v>2E-3</v>
      </c>
      <c r="N18" s="149">
        <f>'○推計４（集計）'!$K17</f>
        <v>0</v>
      </c>
      <c r="O18" s="231">
        <f t="shared" si="2"/>
        <v>-1</v>
      </c>
      <c r="P18" s="248">
        <f>○推計２!$Q17</f>
        <v>0</v>
      </c>
      <c r="Q18" s="149">
        <f>'○推計４（集計）'!$K46</f>
        <v>0</v>
      </c>
      <c r="R18" s="231" t="str">
        <f t="shared" si="3"/>
        <v/>
      </c>
      <c r="S18" s="249">
        <f>○推計２!$Q39</f>
        <v>0</v>
      </c>
      <c r="T18" s="149">
        <f>'○推計４（集計）'!$K75</f>
        <v>0</v>
      </c>
      <c r="U18" s="231" t="str">
        <f t="shared" si="4"/>
        <v/>
      </c>
      <c r="V18" s="249">
        <f>○推計２!$Q61</f>
        <v>0</v>
      </c>
      <c r="W18" s="149">
        <f>'○推計４（集計）'!$K104</f>
        <v>0</v>
      </c>
      <c r="X18" s="231" t="str">
        <f t="shared" si="5"/>
        <v/>
      </c>
      <c r="Y18" s="249">
        <f>○推計２!$Q83</f>
        <v>0</v>
      </c>
      <c r="Z18" s="149">
        <f>'○推計４（集計）'!$K133</f>
        <v>0</v>
      </c>
      <c r="AA18" s="231" t="str">
        <f t="shared" si="6"/>
        <v/>
      </c>
      <c r="AB18" s="249">
        <f>○推計２!$Q105</f>
        <v>0</v>
      </c>
      <c r="AC18" s="149">
        <f>'○推計４（集計）'!$K162</f>
        <v>0</v>
      </c>
      <c r="AD18" s="231" t="str">
        <f t="shared" si="7"/>
        <v/>
      </c>
      <c r="AE18" s="249">
        <f>○推計２!$Q127</f>
        <v>0</v>
      </c>
    </row>
    <row r="19" spans="1:31" s="118" customFormat="1" ht="23.1" customHeight="1">
      <c r="A19" s="207">
        <v>1</v>
      </c>
      <c r="B19" s="146" t="s">
        <v>558</v>
      </c>
      <c r="C19" s="136"/>
      <c r="D19" s="227"/>
      <c r="E19" s="228">
        <v>151824</v>
      </c>
      <c r="F19" s="229"/>
      <c r="G19" s="230">
        <v>8.6999999999999994E-2</v>
      </c>
      <c r="H19" s="148">
        <v>146559</v>
      </c>
      <c r="I19" s="231">
        <f t="shared" si="0"/>
        <v>-3.4678311729370859E-2</v>
      </c>
      <c r="J19" s="247">
        <v>7.8E-2</v>
      </c>
      <c r="K19" s="148">
        <v>142543</v>
      </c>
      <c r="L19" s="231">
        <f t="shared" si="1"/>
        <v>-2.7401933692233205E-2</v>
      </c>
      <c r="M19" s="247">
        <v>6.8000000000000005E-2</v>
      </c>
      <c r="N19" s="149">
        <f>'○推計４（集計）'!$K18</f>
        <v>107059</v>
      </c>
      <c r="O19" s="231">
        <f t="shared" si="2"/>
        <v>-0.24893540896431254</v>
      </c>
      <c r="P19" s="248">
        <f>○推計２!$Q18</f>
        <v>4.1877347067616658E-2</v>
      </c>
      <c r="Q19" s="149">
        <f>'○推計４（集計）'!$K47</f>
        <v>110000</v>
      </c>
      <c r="R19" s="231">
        <f t="shared" si="3"/>
        <v>2.7470833839284836E-2</v>
      </c>
      <c r="S19" s="249">
        <f>○推計２!$Q40</f>
        <v>3.1125379595847581E-2</v>
      </c>
      <c r="T19" s="149">
        <f>'○推計４（集計）'!$K76</f>
        <v>110000</v>
      </c>
      <c r="U19" s="231">
        <f t="shared" si="4"/>
        <v>0</v>
      </c>
      <c r="V19" s="249">
        <f>○推計２!$Q62</f>
        <v>4.2573206497406771E-2</v>
      </c>
      <c r="W19" s="149">
        <f>'○推計４（集計）'!$K105</f>
        <v>110000</v>
      </c>
      <c r="X19" s="231">
        <f t="shared" si="5"/>
        <v>0</v>
      </c>
      <c r="Y19" s="249">
        <f>○推計２!$Q84</f>
        <v>4.2730684094874946E-2</v>
      </c>
      <c r="Z19" s="149">
        <f>'○推計４（集計）'!$K134</f>
        <v>150000</v>
      </c>
      <c r="AA19" s="231">
        <f t="shared" si="6"/>
        <v>0.36363636363636354</v>
      </c>
      <c r="AB19" s="249">
        <f>○推計２!$Q106</f>
        <v>8.3019168587963099E-2</v>
      </c>
      <c r="AC19" s="149">
        <f>'○推計４（集計）'!$K163</f>
        <v>150000</v>
      </c>
      <c r="AD19" s="231">
        <f t="shared" si="7"/>
        <v>0</v>
      </c>
      <c r="AE19" s="249">
        <f>○推計２!$Q128</f>
        <v>8.2975819425907926E-2</v>
      </c>
    </row>
    <row r="20" spans="1:31" s="118" customFormat="1" ht="23.1" customHeight="1">
      <c r="A20" s="207">
        <v>1</v>
      </c>
      <c r="B20" s="1502" t="s">
        <v>559</v>
      </c>
      <c r="C20" s="1503"/>
      <c r="D20" s="1504"/>
      <c r="E20" s="234">
        <f>SUM(E21:E22)</f>
        <v>299353</v>
      </c>
      <c r="F20" s="210"/>
      <c r="G20" s="211" t="s">
        <v>545</v>
      </c>
      <c r="H20" s="114">
        <f>SUM(H21:H22)</f>
        <v>444797</v>
      </c>
      <c r="I20" s="212">
        <f t="shared" si="0"/>
        <v>0.48586117393177952</v>
      </c>
      <c r="J20" s="250" t="s">
        <v>545</v>
      </c>
      <c r="K20" s="114">
        <f>SUM(K21:K22)</f>
        <v>487996</v>
      </c>
      <c r="L20" s="212">
        <f t="shared" si="1"/>
        <v>9.7120708997587624E-2</v>
      </c>
      <c r="M20" s="250" t="s">
        <v>545</v>
      </c>
      <c r="N20" s="114">
        <f>'○推計４（集計）'!$K19</f>
        <v>99000</v>
      </c>
      <c r="O20" s="212">
        <f t="shared" si="2"/>
        <v>-0.79712948466790712</v>
      </c>
      <c r="P20" s="250" t="s">
        <v>545</v>
      </c>
      <c r="Q20" s="114">
        <f>'○推計４（集計）'!$K48</f>
        <v>299900</v>
      </c>
      <c r="R20" s="212">
        <f t="shared" si="3"/>
        <v>2.0292929292929291</v>
      </c>
      <c r="S20" s="250" t="s">
        <v>545</v>
      </c>
      <c r="T20" s="114">
        <f>'○推計４（集計）'!$K77</f>
        <v>562000</v>
      </c>
      <c r="U20" s="212">
        <f t="shared" si="4"/>
        <v>0.8739579859953317</v>
      </c>
      <c r="V20" s="250" t="s">
        <v>545</v>
      </c>
      <c r="W20" s="114">
        <f>'○推計４（集計）'!$K106</f>
        <v>225400</v>
      </c>
      <c r="X20" s="212">
        <f t="shared" si="5"/>
        <v>-0.59893238434163698</v>
      </c>
      <c r="Y20" s="250" t="s">
        <v>545</v>
      </c>
      <c r="Z20" s="114">
        <f>'○推計４（集計）'!$K135</f>
        <v>768400</v>
      </c>
      <c r="AA20" s="212">
        <f t="shared" si="6"/>
        <v>2.4090505767524402</v>
      </c>
      <c r="AB20" s="250" t="s">
        <v>545</v>
      </c>
      <c r="AC20" s="114">
        <f>'○推計４（集計）'!$K164</f>
        <v>366400</v>
      </c>
      <c r="AD20" s="212">
        <f t="shared" si="7"/>
        <v>-0.5231650182196772</v>
      </c>
      <c r="AE20" s="250" t="s">
        <v>545</v>
      </c>
    </row>
    <row r="21" spans="1:31" ht="23.1" customHeight="1">
      <c r="A21" s="207"/>
      <c r="B21" s="109"/>
      <c r="C21" s="1478" t="s">
        <v>560</v>
      </c>
      <c r="D21" s="1479"/>
      <c r="E21" s="251">
        <v>208352</v>
      </c>
      <c r="F21" s="252"/>
      <c r="G21" s="253" t="s">
        <v>545</v>
      </c>
      <c r="H21" s="163">
        <v>366094</v>
      </c>
      <c r="I21" s="254">
        <f t="shared" si="0"/>
        <v>0.7570937643987099</v>
      </c>
      <c r="J21" s="255" t="s">
        <v>545</v>
      </c>
      <c r="K21" s="163">
        <v>285041</v>
      </c>
      <c r="L21" s="254">
        <f t="shared" si="1"/>
        <v>-0.22139942200636997</v>
      </c>
      <c r="M21" s="255" t="s">
        <v>545</v>
      </c>
      <c r="N21" s="164">
        <f>'○推計４（集計）'!$K20</f>
        <v>89100</v>
      </c>
      <c r="O21" s="254">
        <f t="shared" si="2"/>
        <v>-0.68741338965271659</v>
      </c>
      <c r="P21" s="255" t="s">
        <v>545</v>
      </c>
      <c r="Q21" s="164">
        <f>'○推計４（集計）'!$K49</f>
        <v>207500</v>
      </c>
      <c r="R21" s="254">
        <f t="shared" si="3"/>
        <v>1.3288439955106623</v>
      </c>
      <c r="S21" s="255" t="s">
        <v>545</v>
      </c>
      <c r="T21" s="164">
        <f>'○推計４（集計）'!$K78</f>
        <v>528500</v>
      </c>
      <c r="U21" s="254">
        <f t="shared" si="4"/>
        <v>1.5469879518072287</v>
      </c>
      <c r="V21" s="255" t="s">
        <v>545</v>
      </c>
      <c r="W21" s="164">
        <f>'○推計４（集計）'!$K107</f>
        <v>145000</v>
      </c>
      <c r="X21" s="254">
        <f t="shared" si="5"/>
        <v>-0.72563859981078527</v>
      </c>
      <c r="Y21" s="255" t="s">
        <v>545</v>
      </c>
      <c r="Z21" s="164">
        <f>'○推計４（集計）'!$K136</f>
        <v>266000</v>
      </c>
      <c r="AA21" s="254">
        <f t="shared" si="6"/>
        <v>0.83448275862068955</v>
      </c>
      <c r="AB21" s="255" t="s">
        <v>545</v>
      </c>
      <c r="AC21" s="164">
        <f>'○推計４（集計）'!$K165</f>
        <v>64000</v>
      </c>
      <c r="AD21" s="254">
        <f t="shared" si="7"/>
        <v>-0.75939849624060152</v>
      </c>
      <c r="AE21" s="255" t="s">
        <v>545</v>
      </c>
    </row>
    <row r="22" spans="1:31" ht="23.1" customHeight="1">
      <c r="A22" s="207"/>
      <c r="B22" s="256"/>
      <c r="C22" s="1480" t="s">
        <v>561</v>
      </c>
      <c r="D22" s="1481"/>
      <c r="E22" s="257">
        <v>91001</v>
      </c>
      <c r="F22" s="258"/>
      <c r="G22" s="259" t="s">
        <v>545</v>
      </c>
      <c r="H22" s="129">
        <v>78703</v>
      </c>
      <c r="I22" s="260">
        <f t="shared" si="0"/>
        <v>-0.13514137207283439</v>
      </c>
      <c r="J22" s="261" t="s">
        <v>545</v>
      </c>
      <c r="K22" s="129">
        <v>202955</v>
      </c>
      <c r="L22" s="260">
        <f t="shared" si="1"/>
        <v>1.5787454099589597</v>
      </c>
      <c r="M22" s="261" t="s">
        <v>545</v>
      </c>
      <c r="N22" s="133">
        <f>'○推計４（集計）'!$K21</f>
        <v>9900</v>
      </c>
      <c r="O22" s="260">
        <f t="shared" si="2"/>
        <v>-0.95122071395136853</v>
      </c>
      <c r="P22" s="261" t="s">
        <v>545</v>
      </c>
      <c r="Q22" s="133">
        <f>'○推計４（集計）'!$K50</f>
        <v>92400</v>
      </c>
      <c r="R22" s="260">
        <f t="shared" si="3"/>
        <v>8.3333333333333339</v>
      </c>
      <c r="S22" s="261" t="s">
        <v>545</v>
      </c>
      <c r="T22" s="133">
        <f>'○推計４（集計）'!$K79</f>
        <v>33500</v>
      </c>
      <c r="U22" s="260">
        <f t="shared" si="4"/>
        <v>-0.63744588744588748</v>
      </c>
      <c r="V22" s="261" t="s">
        <v>545</v>
      </c>
      <c r="W22" s="133">
        <f>'○推計４（集計）'!$K108</f>
        <v>80400</v>
      </c>
      <c r="X22" s="260">
        <f t="shared" si="5"/>
        <v>1.4</v>
      </c>
      <c r="Y22" s="261" t="s">
        <v>545</v>
      </c>
      <c r="Z22" s="133">
        <f>'○推計４（集計）'!$K137</f>
        <v>502400</v>
      </c>
      <c r="AA22" s="260">
        <f t="shared" si="6"/>
        <v>5.2487562189054726</v>
      </c>
      <c r="AB22" s="261" t="s">
        <v>545</v>
      </c>
      <c r="AC22" s="133">
        <f>'○推計４（集計）'!$K166</f>
        <v>302400</v>
      </c>
      <c r="AD22" s="260">
        <f t="shared" si="7"/>
        <v>-0.39808917197452232</v>
      </c>
      <c r="AE22" s="261" t="s">
        <v>545</v>
      </c>
    </row>
    <row r="23" spans="1:31" ht="23.1" customHeight="1">
      <c r="A23" s="207">
        <v>1</v>
      </c>
      <c r="B23" s="1502" t="s">
        <v>562</v>
      </c>
      <c r="C23" s="1510"/>
      <c r="D23" s="1511"/>
      <c r="E23" s="234">
        <f>SUM(E24:E25)</f>
        <v>7058</v>
      </c>
      <c r="F23" s="262"/>
      <c r="G23" s="263" t="s">
        <v>545</v>
      </c>
      <c r="H23" s="264">
        <f>SUM(H24:H25)</f>
        <v>0</v>
      </c>
      <c r="I23" s="212">
        <f t="shared" si="0"/>
        <v>-1</v>
      </c>
      <c r="J23" s="265" t="s">
        <v>545</v>
      </c>
      <c r="K23" s="264">
        <f>SUM(K24:K25)</f>
        <v>15367</v>
      </c>
      <c r="L23" s="212" t="str">
        <f t="shared" si="1"/>
        <v/>
      </c>
      <c r="M23" s="265" t="s">
        <v>545</v>
      </c>
      <c r="N23" s="264">
        <f>'○推計４（集計）'!$K22</f>
        <v>0</v>
      </c>
      <c r="O23" s="212">
        <f t="shared" si="2"/>
        <v>-1</v>
      </c>
      <c r="P23" s="265" t="s">
        <v>545</v>
      </c>
      <c r="Q23" s="264">
        <f>'○推計４（集計）'!$K51</f>
        <v>0</v>
      </c>
      <c r="R23" s="212" t="str">
        <f t="shared" si="3"/>
        <v/>
      </c>
      <c r="S23" s="265" t="s">
        <v>545</v>
      </c>
      <c r="T23" s="264">
        <f>'○推計４（集計）'!$K80</f>
        <v>0</v>
      </c>
      <c r="U23" s="212" t="str">
        <f t="shared" si="4"/>
        <v/>
      </c>
      <c r="V23" s="265" t="s">
        <v>545</v>
      </c>
      <c r="W23" s="264">
        <f>'○推計４（集計）'!$K109</f>
        <v>0</v>
      </c>
      <c r="X23" s="212" t="str">
        <f t="shared" si="5"/>
        <v/>
      </c>
      <c r="Y23" s="265" t="s">
        <v>545</v>
      </c>
      <c r="Z23" s="264">
        <f>'○推計４（集計）'!$K138</f>
        <v>0</v>
      </c>
      <c r="AA23" s="212" t="str">
        <f t="shared" si="6"/>
        <v/>
      </c>
      <c r="AB23" s="265" t="s">
        <v>545</v>
      </c>
      <c r="AC23" s="264">
        <f>'○推計４（集計）'!$K167</f>
        <v>0</v>
      </c>
      <c r="AD23" s="212" t="str">
        <f t="shared" si="7"/>
        <v/>
      </c>
      <c r="AE23" s="265" t="s">
        <v>545</v>
      </c>
    </row>
    <row r="24" spans="1:31" ht="23.1" customHeight="1">
      <c r="A24" s="207"/>
      <c r="B24" s="109"/>
      <c r="C24" s="1478" t="s">
        <v>560</v>
      </c>
      <c r="D24" s="1479"/>
      <c r="E24" s="251">
        <v>297</v>
      </c>
      <c r="F24" s="252"/>
      <c r="G24" s="253" t="s">
        <v>545</v>
      </c>
      <c r="H24" s="163"/>
      <c r="I24" s="254">
        <f t="shared" si="0"/>
        <v>-1</v>
      </c>
      <c r="J24" s="255" t="s">
        <v>545</v>
      </c>
      <c r="K24" s="163">
        <v>8166</v>
      </c>
      <c r="L24" s="254" t="str">
        <f t="shared" si="1"/>
        <v/>
      </c>
      <c r="M24" s="255" t="s">
        <v>545</v>
      </c>
      <c r="N24" s="164">
        <f>'○推計４（集計）'!$K23</f>
        <v>0</v>
      </c>
      <c r="O24" s="254">
        <f t="shared" si="2"/>
        <v>-1</v>
      </c>
      <c r="P24" s="255" t="s">
        <v>545</v>
      </c>
      <c r="Q24" s="164">
        <f>'○推計４（集計）'!$K52</f>
        <v>0</v>
      </c>
      <c r="R24" s="254" t="str">
        <f t="shared" si="3"/>
        <v/>
      </c>
      <c r="S24" s="255" t="s">
        <v>545</v>
      </c>
      <c r="T24" s="164">
        <f>'○推計４（集計）'!$K81</f>
        <v>0</v>
      </c>
      <c r="U24" s="254" t="str">
        <f t="shared" si="4"/>
        <v/>
      </c>
      <c r="V24" s="255" t="s">
        <v>545</v>
      </c>
      <c r="W24" s="164">
        <f>'○推計４（集計）'!$K110</f>
        <v>0</v>
      </c>
      <c r="X24" s="254" t="str">
        <f t="shared" si="5"/>
        <v/>
      </c>
      <c r="Y24" s="255" t="s">
        <v>545</v>
      </c>
      <c r="Z24" s="164">
        <f>'○推計４（集計）'!$K139</f>
        <v>0</v>
      </c>
      <c r="AA24" s="254" t="str">
        <f t="shared" si="6"/>
        <v/>
      </c>
      <c r="AB24" s="255" t="s">
        <v>545</v>
      </c>
      <c r="AC24" s="164">
        <f>'○推計４（集計）'!$K168</f>
        <v>0</v>
      </c>
      <c r="AD24" s="254" t="str">
        <f t="shared" si="7"/>
        <v/>
      </c>
      <c r="AE24" s="255" t="s">
        <v>545</v>
      </c>
    </row>
    <row r="25" spans="1:31" ht="23.1" customHeight="1">
      <c r="A25" s="207"/>
      <c r="B25" s="256"/>
      <c r="C25" s="1480" t="s">
        <v>561</v>
      </c>
      <c r="D25" s="1481"/>
      <c r="E25" s="257">
        <v>6761</v>
      </c>
      <c r="F25" s="258"/>
      <c r="G25" s="259" t="s">
        <v>545</v>
      </c>
      <c r="H25" s="129"/>
      <c r="I25" s="260">
        <f t="shared" si="0"/>
        <v>-1</v>
      </c>
      <c r="J25" s="261" t="s">
        <v>545</v>
      </c>
      <c r="K25" s="129">
        <v>7201</v>
      </c>
      <c r="L25" s="260" t="str">
        <f t="shared" si="1"/>
        <v/>
      </c>
      <c r="M25" s="261" t="s">
        <v>545</v>
      </c>
      <c r="N25" s="133">
        <f>'○推計４（集計）'!$K24</f>
        <v>0</v>
      </c>
      <c r="O25" s="260">
        <f t="shared" si="2"/>
        <v>-1</v>
      </c>
      <c r="P25" s="261" t="s">
        <v>545</v>
      </c>
      <c r="Q25" s="133">
        <f>'○推計４（集計）'!$K53</f>
        <v>0</v>
      </c>
      <c r="R25" s="260" t="str">
        <f t="shared" si="3"/>
        <v/>
      </c>
      <c r="S25" s="261" t="s">
        <v>545</v>
      </c>
      <c r="T25" s="133">
        <f>'○推計４（集計）'!$K82</f>
        <v>0</v>
      </c>
      <c r="U25" s="260" t="str">
        <f t="shared" si="4"/>
        <v/>
      </c>
      <c r="V25" s="261" t="s">
        <v>545</v>
      </c>
      <c r="W25" s="133">
        <f>'○推計４（集計）'!$K111</f>
        <v>0</v>
      </c>
      <c r="X25" s="260" t="str">
        <f t="shared" si="5"/>
        <v/>
      </c>
      <c r="Y25" s="261" t="s">
        <v>545</v>
      </c>
      <c r="Z25" s="133">
        <f>'○推計４（集計）'!$K140</f>
        <v>0</v>
      </c>
      <c r="AA25" s="260" t="str">
        <f t="shared" si="6"/>
        <v/>
      </c>
      <c r="AB25" s="261" t="s">
        <v>545</v>
      </c>
      <c r="AC25" s="133">
        <f>'○推計４（集計）'!$K169</f>
        <v>0</v>
      </c>
      <c r="AD25" s="260" t="str">
        <f t="shared" si="7"/>
        <v/>
      </c>
      <c r="AE25" s="261" t="s">
        <v>545</v>
      </c>
    </row>
    <row r="26" spans="1:31" ht="23.1" customHeight="1" thickBot="1">
      <c r="A26" s="207"/>
      <c r="B26" s="1502" t="s">
        <v>635</v>
      </c>
      <c r="C26" s="1503"/>
      <c r="D26" s="1504"/>
      <c r="E26" s="156">
        <f>E20+E23</f>
        <v>306411</v>
      </c>
      <c r="F26" s="210"/>
      <c r="G26" s="211" t="s">
        <v>545</v>
      </c>
      <c r="H26" s="156">
        <f>H20+H23</f>
        <v>444797</v>
      </c>
      <c r="I26" s="212">
        <f>IF(E26&gt;0,(H26/E26)-1,"")</f>
        <v>0.45163522197310146</v>
      </c>
      <c r="J26" s="250" t="s">
        <v>545</v>
      </c>
      <c r="K26" s="156">
        <f>K20+K23</f>
        <v>503363</v>
      </c>
      <c r="L26" s="212">
        <f>IF(H26&gt;0,(K26/H26)-1,"")</f>
        <v>0.13166905352329272</v>
      </c>
      <c r="M26" s="250" t="s">
        <v>545</v>
      </c>
      <c r="N26" s="156">
        <f>'○推計４（集計）'!$K25</f>
        <v>99000</v>
      </c>
      <c r="O26" s="212">
        <f>IF(K26&gt;0,(N26/K26)-1,"")</f>
        <v>-0.80332285050748664</v>
      </c>
      <c r="P26" s="250" t="s">
        <v>545</v>
      </c>
      <c r="Q26" s="156">
        <f>'○推計４（集計）'!$K54</f>
        <v>299900</v>
      </c>
      <c r="R26" s="212">
        <f>IF(N26&gt;0,(Q26/N26)-1,"")</f>
        <v>2.0292929292929291</v>
      </c>
      <c r="S26" s="250" t="s">
        <v>545</v>
      </c>
      <c r="T26" s="156">
        <f>'○推計４（集計）'!$K83</f>
        <v>562000</v>
      </c>
      <c r="U26" s="212">
        <f>IF(Q26&gt;0,(T26/Q26)-1,"")</f>
        <v>0.8739579859953317</v>
      </c>
      <c r="V26" s="250" t="s">
        <v>545</v>
      </c>
      <c r="W26" s="156">
        <f>'○推計４（集計）'!$K112</f>
        <v>225400</v>
      </c>
      <c r="X26" s="212">
        <f>IF(T26&gt;0,(W26/T26)-1,"")</f>
        <v>-0.59893238434163698</v>
      </c>
      <c r="Y26" s="250" t="s">
        <v>545</v>
      </c>
      <c r="Z26" s="156">
        <f>'○推計４（集計）'!$K141</f>
        <v>768400</v>
      </c>
      <c r="AA26" s="212">
        <f>IF(W26&gt;0,(Z26/W26)-1,"")</f>
        <v>2.4090505767524402</v>
      </c>
      <c r="AB26" s="250" t="s">
        <v>545</v>
      </c>
      <c r="AC26" s="156">
        <f>'○推計４（集計）'!$K170</f>
        <v>366400</v>
      </c>
      <c r="AD26" s="212">
        <f>IF(Z26&gt;0,(AC26/Z26)-1,"")</f>
        <v>-0.5231650182196772</v>
      </c>
      <c r="AE26" s="250" t="s">
        <v>545</v>
      </c>
    </row>
    <row r="27" spans="1:31" s="118" customFormat="1" ht="23.1" customHeight="1" thickTop="1">
      <c r="A27" s="207"/>
      <c r="B27" s="1486" t="s">
        <v>563</v>
      </c>
      <c r="C27" s="1487"/>
      <c r="D27" s="1505"/>
      <c r="E27" s="266">
        <f>SUMIF($A$5:$A$26,"1",E5:E26)</f>
        <v>2003717</v>
      </c>
      <c r="F27" s="267"/>
      <c r="G27" s="268">
        <v>0.83399999999999996</v>
      </c>
      <c r="H27" s="188">
        <f>SUMIF($A$5:$A$26,"1",H5:H26)</f>
        <v>2577603</v>
      </c>
      <c r="I27" s="269">
        <f>IF(E27&gt;0,(H27/E27)-1,"")</f>
        <v>0.28641070570345017</v>
      </c>
      <c r="J27" s="1115">
        <f>J12+J16+J18+J19</f>
        <v>0.73499999999999999</v>
      </c>
      <c r="K27" s="188">
        <f>SUMIF($A$5:$A$26,"1",K5:K26)</f>
        <v>2200090</v>
      </c>
      <c r="L27" s="269">
        <f>IF(H27&gt;0,(K27/H27)-1,"")</f>
        <v>-0.14645893878925498</v>
      </c>
      <c r="M27" s="1115">
        <f>M12+M16+M18+M19</f>
        <v>0.69900000000000007</v>
      </c>
      <c r="N27" s="188">
        <f>'○推計４（集計）'!$K26</f>
        <v>1475478</v>
      </c>
      <c r="O27" s="269">
        <f>IF(K27&gt;0,(N27/K27)-1,"")</f>
        <v>-0.32935561727020257</v>
      </c>
      <c r="P27" s="270">
        <f>P12+P16+P18+P19</f>
        <v>0.84082540023679364</v>
      </c>
      <c r="Q27" s="188">
        <f>'○推計４（集計）'!$K55</f>
        <v>1685607</v>
      </c>
      <c r="R27" s="269">
        <f>IF(N27&gt;0,(Q27/N27)-1,"")</f>
        <v>0.14241418713122123</v>
      </c>
      <c r="S27" s="270">
        <f>S12+S16+S18+S19</f>
        <v>0.78774598501546012</v>
      </c>
      <c r="T27" s="188">
        <f>'○推計４（集計）'!$K84</f>
        <v>1942396</v>
      </c>
      <c r="U27" s="269">
        <f>IF(Q27&gt;0,(T27/Q27)-1,"")</f>
        <v>0.15234215330145173</v>
      </c>
      <c r="V27" s="270">
        <f>V12+V16+V18+V19</f>
        <v>0.80650545558814202</v>
      </c>
      <c r="W27" s="188">
        <f>'○推計４（集計）'!$K113</f>
        <v>1620787</v>
      </c>
      <c r="X27" s="269">
        <f>IF(T27&gt;0,(W27/T27)-1,"")</f>
        <v>-0.16557334343769237</v>
      </c>
      <c r="Y27" s="270">
        <f>Y12+Y16+Y18+Y19</f>
        <v>0.82221955179990946</v>
      </c>
      <c r="Z27" s="188">
        <f>'○推計４（集計）'!$K142</f>
        <v>2219089</v>
      </c>
      <c r="AA27" s="269">
        <f>IF(W27&gt;0,(Z27/W27)-1,"")</f>
        <v>0.36914289169397341</v>
      </c>
      <c r="AB27" s="270">
        <f>AB12+AB16+AB18+AB19</f>
        <v>0.87445311128996139</v>
      </c>
      <c r="AC27" s="188">
        <f>'○推計４（集計）'!$K171</f>
        <v>1832713</v>
      </c>
      <c r="AD27" s="269">
        <f>IF(Z27&gt;0,(AC27/Z27)-1,"")</f>
        <v>-0.17411469301141147</v>
      </c>
      <c r="AE27" s="270">
        <f>AE12+AE16+AE18+AE19</f>
        <v>0.88713010414944615</v>
      </c>
    </row>
    <row r="28" spans="1:31" s="118" customFormat="1" ht="23.1" customHeight="1">
      <c r="A28" s="207"/>
      <c r="B28" s="271"/>
      <c r="C28" s="105"/>
      <c r="D28" s="272" t="s">
        <v>564</v>
      </c>
      <c r="E28" s="273">
        <v>887546</v>
      </c>
      <c r="F28" s="258"/>
      <c r="G28" s="274" t="s">
        <v>544</v>
      </c>
      <c r="H28" s="275">
        <v>751325</v>
      </c>
      <c r="I28" s="260">
        <f>IF(E28&gt;0,(H28/E28)-1,"")</f>
        <v>-0.15348049565881661</v>
      </c>
      <c r="J28" s="276" t="s">
        <v>544</v>
      </c>
      <c r="K28" s="275">
        <v>692388</v>
      </c>
      <c r="L28" s="260">
        <f>IF(H28&gt;0,(K28/H28)-1,"")</f>
        <v>-7.8444082121585157E-2</v>
      </c>
      <c r="M28" s="276" t="s">
        <v>544</v>
      </c>
      <c r="N28" s="277">
        <f>'○推計４（集計）'!$K27</f>
        <v>876357</v>
      </c>
      <c r="O28" s="260">
        <f>IF(K28&gt;0,(N28/K28)-1,"")</f>
        <v>0.26570217854728861</v>
      </c>
      <c r="P28" s="276" t="s">
        <v>544</v>
      </c>
      <c r="Q28" s="277">
        <f>'○推計４（集計）'!$K56</f>
        <v>798442</v>
      </c>
      <c r="R28" s="260">
        <f>IF(N28&gt;0,(Q28/N28)-1,"")</f>
        <v>-8.8907830941043486E-2</v>
      </c>
      <c r="S28" s="276" t="s">
        <v>544</v>
      </c>
      <c r="T28" s="277">
        <f>'○推計４（集計）'!$K85</f>
        <v>801614</v>
      </c>
      <c r="U28" s="260">
        <f>IF(Q28&gt;0,(T28/Q28)-1,"")</f>
        <v>3.9727369051227868E-3</v>
      </c>
      <c r="V28" s="276" t="s">
        <v>544</v>
      </c>
      <c r="W28" s="277">
        <f>'○推計４（集計）'!$K114</f>
        <v>814221</v>
      </c>
      <c r="X28" s="260">
        <f>IF(T28&gt;0,(W28/T28)-1,"")</f>
        <v>1.5727020735665898E-2</v>
      </c>
      <c r="Y28" s="276" t="s">
        <v>544</v>
      </c>
      <c r="Z28" s="277">
        <f>'○推計４（集計）'!$K143</f>
        <v>867036</v>
      </c>
      <c r="AA28" s="260">
        <f>IF(W28&gt;0,(Z28/W28)-1,"")</f>
        <v>6.4865681430471556E-2</v>
      </c>
      <c r="AB28" s="276" t="s">
        <v>544</v>
      </c>
      <c r="AC28" s="277">
        <f>'○推計４（集計）'!$K172</f>
        <v>880065</v>
      </c>
      <c r="AD28" s="260">
        <f>IF(Z28&gt;0,(AC28/Z28)-1,"")</f>
        <v>1.5027057700026214E-2</v>
      </c>
      <c r="AE28" s="276" t="s">
        <v>544</v>
      </c>
    </row>
    <row r="29" spans="1:31" s="118" customFormat="1" ht="14.25" customHeight="1">
      <c r="A29" s="278"/>
      <c r="B29" s="1506"/>
      <c r="C29" s="1507"/>
      <c r="D29" s="1507"/>
      <c r="E29" s="279"/>
      <c r="F29" s="280"/>
      <c r="G29" s="280"/>
      <c r="H29" s="279"/>
      <c r="I29" s="281"/>
      <c r="J29" s="281"/>
      <c r="K29" s="279"/>
      <c r="L29" s="281"/>
      <c r="M29" s="281"/>
      <c r="N29" s="279"/>
      <c r="O29" s="281"/>
      <c r="P29" s="281"/>
      <c r="Q29" s="279"/>
      <c r="R29" s="281"/>
      <c r="S29" s="281"/>
      <c r="T29" s="279"/>
      <c r="U29" s="281"/>
      <c r="V29" s="281"/>
      <c r="W29" s="279"/>
      <c r="X29" s="281"/>
      <c r="Y29" s="281"/>
      <c r="Z29" s="279"/>
      <c r="AA29" s="281"/>
      <c r="AB29" s="281"/>
      <c r="AC29" s="279"/>
      <c r="AD29" s="281"/>
      <c r="AE29" s="281"/>
    </row>
    <row r="30" spans="1:31" ht="5.25" customHeight="1">
      <c r="B30" s="282"/>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row>
    <row r="31" spans="1:31" s="283" customFormat="1" ht="15" customHeight="1">
      <c r="B31" s="1508"/>
      <c r="C31" s="1509"/>
      <c r="D31" s="1509"/>
      <c r="E31" s="284"/>
      <c r="F31" s="285"/>
      <c r="G31" s="285"/>
      <c r="H31" s="284"/>
      <c r="I31" s="286"/>
      <c r="J31" s="286"/>
      <c r="K31" s="284"/>
      <c r="L31" s="286"/>
      <c r="M31" s="286"/>
      <c r="N31" s="284"/>
      <c r="O31" s="286"/>
      <c r="P31" s="286"/>
      <c r="Q31" s="284"/>
      <c r="R31" s="286"/>
      <c r="S31" s="286"/>
      <c r="T31" s="284"/>
      <c r="U31" s="286"/>
      <c r="V31" s="286"/>
      <c r="W31" s="284"/>
      <c r="X31" s="286"/>
      <c r="Y31" s="286"/>
      <c r="Z31" s="284"/>
      <c r="AA31" s="286"/>
      <c r="AB31" s="286"/>
      <c r="AC31" s="284"/>
      <c r="AD31" s="286"/>
      <c r="AE31" s="286"/>
    </row>
  </sheetData>
  <mergeCells count="28">
    <mergeCell ref="AB1:AE1"/>
    <mergeCell ref="B3:D4"/>
    <mergeCell ref="E3:G3"/>
    <mergeCell ref="H3:J3"/>
    <mergeCell ref="K3:M3"/>
    <mergeCell ref="N3:P3"/>
    <mergeCell ref="Q3:S3"/>
    <mergeCell ref="T3:V3"/>
    <mergeCell ref="B16:D16"/>
    <mergeCell ref="B18:D18"/>
    <mergeCell ref="B20:D20"/>
    <mergeCell ref="C21:D21"/>
    <mergeCell ref="AC3:AE3"/>
    <mergeCell ref="C6:D6"/>
    <mergeCell ref="C7:D7"/>
    <mergeCell ref="C10:D10"/>
    <mergeCell ref="W3:Y3"/>
    <mergeCell ref="Z3:AB3"/>
    <mergeCell ref="C11:D11"/>
    <mergeCell ref="B12:D12"/>
    <mergeCell ref="B26:D26"/>
    <mergeCell ref="B27:D27"/>
    <mergeCell ref="B29:D29"/>
    <mergeCell ref="B31:D31"/>
    <mergeCell ref="C22:D22"/>
    <mergeCell ref="B23:D23"/>
    <mergeCell ref="C24:D24"/>
    <mergeCell ref="C25:D25"/>
  </mergeCells>
  <phoneticPr fontId="2"/>
  <printOptions horizontalCentered="1"/>
  <pageMargins left="0" right="0" top="0.78740157480314965" bottom="0.59055118110236227" header="0.39370078740157483" footer="0.19685039370078741"/>
  <pageSetup paperSize="9" scale="85"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X70"/>
  <sheetViews>
    <sheetView showGridLines="0" showZeros="0" view="pageBreakPreview" zoomScaleNormal="115" zoomScaleSheetLayoutView="100" workbookViewId="0">
      <pane xSplit="6" ySplit="4" topLeftCell="G5" activePane="bottomRight" state="frozen"/>
      <selection activeCell="B3" sqref="B3:H23"/>
      <selection pane="topRight" activeCell="B3" sqref="B3:H23"/>
      <selection pane="bottomLeft" activeCell="B3" sqref="B3:H23"/>
      <selection pane="bottomRight" activeCell="K23" sqref="K23"/>
    </sheetView>
  </sheetViews>
  <sheetFormatPr defaultRowHeight="13.5"/>
  <cols>
    <col min="1" max="2" width="0.625" style="102" customWidth="1"/>
    <col min="3" max="3" width="2.375" style="102" customWidth="1"/>
    <col min="4" max="4" width="3.625" style="102" customWidth="1"/>
    <col min="5" max="5" width="9.875" style="102" customWidth="1"/>
    <col min="6" max="6" width="2.375" style="331" customWidth="1"/>
    <col min="7" max="7" width="8.125" style="102" customWidth="1"/>
    <col min="8" max="8" width="5.625" style="102" customWidth="1"/>
    <col min="9" max="9" width="8.125" style="102" customWidth="1"/>
    <col min="10" max="10" width="5.625" style="102" customWidth="1"/>
    <col min="11" max="11" width="8.125" style="102" customWidth="1"/>
    <col min="12" max="12" width="5.625" style="102" customWidth="1"/>
    <col min="13" max="13" width="8.125" style="102" customWidth="1"/>
    <col min="14" max="14" width="5.625" style="102" customWidth="1"/>
    <col min="15" max="15" width="8.125" style="102" customWidth="1"/>
    <col min="16" max="16" width="5.625" style="102" customWidth="1"/>
    <col min="17" max="17" width="8.125" style="102" customWidth="1"/>
    <col min="18" max="18" width="5.625" style="102" customWidth="1"/>
    <col min="19" max="19" width="8.125" style="102" customWidth="1"/>
    <col min="20" max="20" width="5.625" style="102" customWidth="1"/>
    <col min="21" max="21" width="8.125" style="102" customWidth="1"/>
    <col min="22" max="22" width="5.625" style="102" customWidth="1"/>
    <col min="23" max="23" width="8.125" style="102" customWidth="1"/>
    <col min="24" max="24" width="5.625" style="102" customWidth="1"/>
    <col min="25" max="25" width="1.625" style="102" customWidth="1"/>
    <col min="26" max="26" width="8.625" style="102" customWidth="1"/>
    <col min="27" max="16384" width="9" style="102"/>
  </cols>
  <sheetData>
    <row r="1" spans="1:24" ht="21.75" customHeight="1" thickBot="1">
      <c r="B1" s="96"/>
      <c r="C1" s="96"/>
      <c r="D1" s="96"/>
      <c r="E1" s="97"/>
      <c r="F1" s="287"/>
      <c r="G1" s="98" t="s">
        <v>565</v>
      </c>
      <c r="H1" s="96"/>
      <c r="I1" s="96"/>
      <c r="J1" s="96"/>
      <c r="K1" s="96"/>
      <c r="L1" s="96"/>
      <c r="M1" s="99"/>
      <c r="N1" s="100"/>
      <c r="O1" s="99"/>
      <c r="P1" s="100"/>
      <c r="Q1" s="1490"/>
      <c r="R1" s="1491"/>
      <c r="S1" s="101"/>
      <c r="T1" s="101"/>
      <c r="U1" s="101"/>
      <c r="V1" s="1492" t="s">
        <v>566</v>
      </c>
      <c r="W1" s="1493"/>
      <c r="X1" s="1494"/>
    </row>
    <row r="2" spans="1:24">
      <c r="B2" s="96"/>
      <c r="C2" s="96"/>
      <c r="D2" s="96"/>
      <c r="E2" s="96"/>
      <c r="F2" s="288"/>
      <c r="G2" s="96"/>
      <c r="H2" s="96"/>
      <c r="I2" s="96"/>
      <c r="J2" s="96"/>
      <c r="K2" s="96"/>
      <c r="L2" s="96"/>
      <c r="M2" s="96"/>
      <c r="N2" s="96"/>
      <c r="O2" s="96"/>
      <c r="P2" s="96"/>
      <c r="Q2" s="96"/>
      <c r="R2" s="103"/>
      <c r="S2" s="96"/>
      <c r="T2" s="103"/>
      <c r="U2" s="96"/>
      <c r="V2" s="96"/>
      <c r="W2" s="96"/>
      <c r="X2" s="104" t="s">
        <v>513</v>
      </c>
    </row>
    <row r="3" spans="1:24" s="289" customFormat="1" ht="15" customHeight="1">
      <c r="B3" s="290"/>
      <c r="C3" s="1551" t="s">
        <v>514</v>
      </c>
      <c r="D3" s="1552"/>
      <c r="E3" s="1552"/>
      <c r="F3" s="1553"/>
      <c r="G3" s="1551" t="str">
        <f>○調査表３!E3</f>
        <v>平成28年度決算</v>
      </c>
      <c r="H3" s="1553"/>
      <c r="I3" s="1551" t="str">
        <f>○調査表３!G3</f>
        <v>平成29年度決算</v>
      </c>
      <c r="J3" s="1553"/>
      <c r="K3" s="1551" t="str">
        <f>○調査表３!I3</f>
        <v>平成30年度</v>
      </c>
      <c r="L3" s="1553"/>
      <c r="M3" s="1551" t="str">
        <f>○調査表３!K3</f>
        <v>令和元年度</v>
      </c>
      <c r="N3" s="1553"/>
      <c r="O3" s="1551" t="str">
        <f>○調査表３!M3</f>
        <v>令和2年度</v>
      </c>
      <c r="P3" s="1553"/>
      <c r="Q3" s="1551" t="str">
        <f>○調査表３!O3</f>
        <v>令和3年度</v>
      </c>
      <c r="R3" s="1553"/>
      <c r="S3" s="1551" t="str">
        <f>○調査表３!Q3</f>
        <v>令和4年度</v>
      </c>
      <c r="T3" s="1553"/>
      <c r="U3" s="1551" t="str">
        <f>○調査表３!S3</f>
        <v>令和5年度</v>
      </c>
      <c r="V3" s="1553"/>
      <c r="W3" s="1551" t="str">
        <f>○調査表３!U3</f>
        <v>令和6年度</v>
      </c>
      <c r="X3" s="1553"/>
    </row>
    <row r="4" spans="1:24" s="289" customFormat="1" ht="10.5">
      <c r="B4" s="290"/>
      <c r="C4" s="1554"/>
      <c r="D4" s="1555"/>
      <c r="E4" s="1555"/>
      <c r="F4" s="1556"/>
      <c r="G4" s="291"/>
      <c r="H4" s="292" t="s">
        <v>516</v>
      </c>
      <c r="I4" s="291"/>
      <c r="J4" s="292" t="s">
        <v>516</v>
      </c>
      <c r="K4" s="291"/>
      <c r="L4" s="292" t="s">
        <v>516</v>
      </c>
      <c r="M4" s="291"/>
      <c r="N4" s="292" t="s">
        <v>516</v>
      </c>
      <c r="O4" s="291"/>
      <c r="P4" s="292" t="s">
        <v>516</v>
      </c>
      <c r="Q4" s="291"/>
      <c r="R4" s="292" t="s">
        <v>516</v>
      </c>
      <c r="S4" s="291"/>
      <c r="T4" s="292" t="s">
        <v>516</v>
      </c>
      <c r="U4" s="291"/>
      <c r="V4" s="292" t="s">
        <v>516</v>
      </c>
      <c r="W4" s="291"/>
      <c r="X4" s="292" t="s">
        <v>516</v>
      </c>
    </row>
    <row r="5" spans="1:24" s="293" customFormat="1" ht="23.1" customHeight="1">
      <c r="B5" s="290"/>
      <c r="C5" s="1565" t="s">
        <v>525</v>
      </c>
      <c r="D5" s="1566"/>
      <c r="E5" s="1566"/>
      <c r="F5" s="1567"/>
      <c r="G5" s="294">
        <v>723893</v>
      </c>
      <c r="H5" s="295" t="s">
        <v>567</v>
      </c>
      <c r="I5" s="294">
        <v>697957</v>
      </c>
      <c r="J5" s="296">
        <f t="shared" ref="J5:J25" si="0">IF(G5&gt;0,(I5/G5)-1,"")</f>
        <v>-3.5828499515812462E-2</v>
      </c>
      <c r="K5" s="294">
        <v>660945</v>
      </c>
      <c r="L5" s="296">
        <f t="shared" ref="L5:L26" si="1">IF(I5&gt;0,(K5/I5)-1,"")</f>
        <v>-5.3029054798504727E-2</v>
      </c>
      <c r="M5" s="294">
        <v>656424</v>
      </c>
      <c r="N5" s="296">
        <f t="shared" ref="N5:N26" si="2">IF(K5&gt;0,(M5/K5)-1,"")</f>
        <v>-6.8402060685835986E-3</v>
      </c>
      <c r="O5" s="294">
        <v>652934</v>
      </c>
      <c r="P5" s="296">
        <f t="shared" ref="P5:P26" si="3">IF(M5&gt;0,(O5/M5)-1,"")</f>
        <v>-5.316685556896128E-3</v>
      </c>
      <c r="Q5" s="294">
        <v>656860</v>
      </c>
      <c r="R5" s="296">
        <f t="shared" ref="R5:R26" si="4">IF(O5&gt;0,(Q5/O5)-1,"")</f>
        <v>6.0128588800705263E-3</v>
      </c>
      <c r="S5" s="294">
        <v>667220</v>
      </c>
      <c r="T5" s="296">
        <f t="shared" ref="T5:T26" si="5">IF(Q5&gt;0,(S5/Q5)-1,"")</f>
        <v>1.5772006211369316E-2</v>
      </c>
      <c r="U5" s="294">
        <v>663178</v>
      </c>
      <c r="V5" s="296">
        <f t="shared" ref="V5:V26" si="6">IF(S5&gt;0,(U5/S5)-1,"")</f>
        <v>-6.0579718833367879E-3</v>
      </c>
      <c r="W5" s="294">
        <v>666685</v>
      </c>
      <c r="X5" s="296">
        <f t="shared" ref="X5:X26" si="7">IF(U5&gt;0,(W5/U5)-1,"")</f>
        <v>5.2881730093579105E-3</v>
      </c>
    </row>
    <row r="6" spans="1:24" s="293" customFormat="1" ht="23.1" customHeight="1">
      <c r="B6" s="290"/>
      <c r="C6" s="1557" t="s">
        <v>604</v>
      </c>
      <c r="D6" s="1558"/>
      <c r="E6" s="1558"/>
      <c r="F6" s="1559"/>
      <c r="G6" s="297">
        <v>235586</v>
      </c>
      <c r="H6" s="298" t="s">
        <v>545</v>
      </c>
      <c r="I6" s="297">
        <v>229832</v>
      </c>
      <c r="J6" s="299">
        <f t="shared" si="0"/>
        <v>-2.4424201777694776E-2</v>
      </c>
      <c r="K6" s="297">
        <v>196791</v>
      </c>
      <c r="L6" s="299">
        <f t="shared" si="1"/>
        <v>-0.14376153016116122</v>
      </c>
      <c r="M6" s="297">
        <v>196326</v>
      </c>
      <c r="N6" s="299">
        <f t="shared" si="2"/>
        <v>-2.3629129380916547E-3</v>
      </c>
      <c r="O6" s="297">
        <v>190632</v>
      </c>
      <c r="P6" s="299">
        <f t="shared" si="3"/>
        <v>-2.9002781088597551E-2</v>
      </c>
      <c r="Q6" s="297">
        <v>185104</v>
      </c>
      <c r="R6" s="299">
        <f t="shared" si="4"/>
        <v>-2.8998279407444705E-2</v>
      </c>
      <c r="S6" s="297">
        <v>179736</v>
      </c>
      <c r="T6" s="299">
        <f t="shared" si="5"/>
        <v>-2.8999913562105628E-2</v>
      </c>
      <c r="U6" s="297">
        <v>174524</v>
      </c>
      <c r="V6" s="299">
        <f t="shared" si="6"/>
        <v>-2.8998086081808871E-2</v>
      </c>
      <c r="W6" s="297">
        <v>169463</v>
      </c>
      <c r="X6" s="299">
        <f t="shared" si="7"/>
        <v>-2.8998876945291241E-2</v>
      </c>
    </row>
    <row r="7" spans="1:24" s="289" customFormat="1" ht="23.1" customHeight="1">
      <c r="B7" s="290">
        <v>1</v>
      </c>
      <c r="C7" s="1560" t="s">
        <v>570</v>
      </c>
      <c r="D7" s="1561"/>
      <c r="E7" s="1561"/>
      <c r="F7" s="304" t="s">
        <v>571</v>
      </c>
      <c r="G7" s="305">
        <v>40752</v>
      </c>
      <c r="H7" s="306" t="s">
        <v>545</v>
      </c>
      <c r="I7" s="307">
        <v>39400</v>
      </c>
      <c r="J7" s="308">
        <f>IF(G7&gt;0,(I7/G7)-1,"")</f>
        <v>-3.3176285826462482E-2</v>
      </c>
      <c r="K7" s="307">
        <v>36351</v>
      </c>
      <c r="L7" s="308">
        <f>IF(I7&gt;0,(K7/I7)-1,"")</f>
        <v>-7.7385786802030454E-2</v>
      </c>
      <c r="M7" s="307">
        <v>26397</v>
      </c>
      <c r="N7" s="308">
        <f>IF(K7&gt;0,(M7/K7)-1,"")</f>
        <v>-0.27383015597920279</v>
      </c>
      <c r="O7" s="307">
        <v>26397</v>
      </c>
      <c r="P7" s="308">
        <f>IF(M7&gt;0,(O7/M7)-1,"")</f>
        <v>0</v>
      </c>
      <c r="Q7" s="307">
        <v>26397</v>
      </c>
      <c r="R7" s="308">
        <f>IF(O7&gt;0,(Q7/O7)-1,"")</f>
        <v>0</v>
      </c>
      <c r="S7" s="307">
        <v>26397</v>
      </c>
      <c r="T7" s="308">
        <f>IF(Q7&gt;0,(S7/Q7)-1,"")</f>
        <v>0</v>
      </c>
      <c r="U7" s="307">
        <v>26397</v>
      </c>
      <c r="V7" s="308">
        <f>IF(S7&gt;0,(U7/S7)-1,"")</f>
        <v>0</v>
      </c>
      <c r="W7" s="307">
        <v>26397</v>
      </c>
      <c r="X7" s="308">
        <f>IF(U7&gt;0,(W7/U7)-1,"")</f>
        <v>0</v>
      </c>
    </row>
    <row r="8" spans="1:24" s="289" customFormat="1" ht="23.1" customHeight="1">
      <c r="B8" s="290">
        <v>1</v>
      </c>
      <c r="C8" s="1554" t="s">
        <v>568</v>
      </c>
      <c r="D8" s="1555"/>
      <c r="E8" s="1555"/>
      <c r="F8" s="300" t="s">
        <v>569</v>
      </c>
      <c r="G8" s="301">
        <f>SUM(G5:G7)</f>
        <v>1000231</v>
      </c>
      <c r="H8" s="302" t="s">
        <v>545</v>
      </c>
      <c r="I8" s="301">
        <f>SUM(I5:I7)</f>
        <v>967189</v>
      </c>
      <c r="J8" s="1041">
        <f>IF(G8&gt;0,(I8/G8)-1,"")</f>
        <v>-3.3034369060746971E-2</v>
      </c>
      <c r="K8" s="301">
        <f>SUM(K5:K7)</f>
        <v>894087</v>
      </c>
      <c r="L8" s="303">
        <f t="shared" si="1"/>
        <v>-7.5581918322065289E-2</v>
      </c>
      <c r="M8" s="301">
        <f>SUM(M5:M7)</f>
        <v>879147</v>
      </c>
      <c r="N8" s="303">
        <f t="shared" si="2"/>
        <v>-1.6709783276124157E-2</v>
      </c>
      <c r="O8" s="301">
        <f>SUM(O5:O7)</f>
        <v>869963</v>
      </c>
      <c r="P8" s="303">
        <f t="shared" si="3"/>
        <v>-1.0446489608677556E-2</v>
      </c>
      <c r="Q8" s="301">
        <f>SUM(Q5:Q7)</f>
        <v>868361</v>
      </c>
      <c r="R8" s="303">
        <f t="shared" si="4"/>
        <v>-1.8414576252093751E-3</v>
      </c>
      <c r="S8" s="301">
        <f>SUM(S5:S7)</f>
        <v>873353</v>
      </c>
      <c r="T8" s="303">
        <f t="shared" si="5"/>
        <v>5.7487611719089227E-3</v>
      </c>
      <c r="U8" s="301">
        <f>SUM(U5:U7)</f>
        <v>864099</v>
      </c>
      <c r="V8" s="303">
        <f t="shared" si="6"/>
        <v>-1.0595944595140794E-2</v>
      </c>
      <c r="W8" s="301">
        <f>SUM(W5:W7)</f>
        <v>862545</v>
      </c>
      <c r="X8" s="303">
        <f t="shared" si="7"/>
        <v>-1.7984050438665244E-3</v>
      </c>
    </row>
    <row r="9" spans="1:24" s="293" customFormat="1" ht="23.1" customHeight="1">
      <c r="B9" s="290">
        <v>1</v>
      </c>
      <c r="C9" s="1562" t="s">
        <v>572</v>
      </c>
      <c r="D9" s="1563"/>
      <c r="E9" s="1564"/>
      <c r="F9" s="309" t="s">
        <v>573</v>
      </c>
      <c r="G9" s="310">
        <v>152486</v>
      </c>
      <c r="H9" s="311" t="s">
        <v>545</v>
      </c>
      <c r="I9" s="310">
        <v>151878</v>
      </c>
      <c r="J9" s="312">
        <f t="shared" si="0"/>
        <v>-3.9872512886428568E-3</v>
      </c>
      <c r="K9" s="310">
        <v>153233</v>
      </c>
      <c r="L9" s="312">
        <f t="shared" si="1"/>
        <v>8.9216344697717886E-3</v>
      </c>
      <c r="M9" s="310">
        <v>147569</v>
      </c>
      <c r="N9" s="312">
        <f t="shared" si="2"/>
        <v>-3.6963317301103582E-2</v>
      </c>
      <c r="O9" s="310">
        <v>149257</v>
      </c>
      <c r="P9" s="312">
        <f t="shared" si="3"/>
        <v>1.1438716803664706E-2</v>
      </c>
      <c r="Q9" s="310">
        <v>150963</v>
      </c>
      <c r="R9" s="312">
        <f t="shared" si="4"/>
        <v>1.1429949684101937E-2</v>
      </c>
      <c r="S9" s="310">
        <v>152688</v>
      </c>
      <c r="T9" s="312">
        <f t="shared" si="5"/>
        <v>1.1426640965004564E-2</v>
      </c>
      <c r="U9" s="310">
        <v>154432</v>
      </c>
      <c r="V9" s="312">
        <f t="shared" si="6"/>
        <v>1.1421984700827892E-2</v>
      </c>
      <c r="W9" s="310">
        <v>156195</v>
      </c>
      <c r="X9" s="312">
        <f t="shared" si="7"/>
        <v>1.1416027766266046E-2</v>
      </c>
    </row>
    <row r="10" spans="1:24" s="289" customFormat="1" ht="23.1" customHeight="1">
      <c r="A10" s="289" t="s">
        <v>574</v>
      </c>
      <c r="B10" s="290"/>
      <c r="C10" s="1545" t="s">
        <v>575</v>
      </c>
      <c r="D10" s="1546"/>
      <c r="E10" s="1546"/>
      <c r="F10" s="313" t="s">
        <v>576</v>
      </c>
      <c r="G10" s="314"/>
      <c r="H10" s="298" t="s">
        <v>545</v>
      </c>
      <c r="I10" s="314"/>
      <c r="J10" s="299" t="str">
        <f t="shared" si="0"/>
        <v/>
      </c>
      <c r="K10" s="314"/>
      <c r="L10" s="299" t="str">
        <f t="shared" si="1"/>
        <v/>
      </c>
      <c r="M10" s="314"/>
      <c r="N10" s="299" t="str">
        <f t="shared" si="2"/>
        <v/>
      </c>
      <c r="O10" s="314"/>
      <c r="P10" s="299" t="str">
        <f t="shared" si="3"/>
        <v/>
      </c>
      <c r="Q10" s="314"/>
      <c r="R10" s="299" t="str">
        <f t="shared" si="4"/>
        <v/>
      </c>
      <c r="S10" s="314"/>
      <c r="T10" s="299" t="str">
        <f t="shared" si="5"/>
        <v/>
      </c>
      <c r="U10" s="314"/>
      <c r="V10" s="299" t="str">
        <f t="shared" si="6"/>
        <v/>
      </c>
      <c r="W10" s="314"/>
      <c r="X10" s="299" t="str">
        <f t="shared" si="7"/>
        <v/>
      </c>
    </row>
    <row r="11" spans="1:24" s="293" customFormat="1" ht="23.1" customHeight="1">
      <c r="B11" s="290"/>
      <c r="C11" s="1535" t="s">
        <v>577</v>
      </c>
      <c r="D11" s="1536"/>
      <c r="E11" s="1536"/>
      <c r="F11" s="317" t="s">
        <v>579</v>
      </c>
      <c r="G11" s="315">
        <f>SUM(G12:G16)</f>
        <v>74607</v>
      </c>
      <c r="H11" s="298" t="s">
        <v>545</v>
      </c>
      <c r="I11" s="315">
        <f>SUM(I12:I16)</f>
        <v>60785</v>
      </c>
      <c r="J11" s="299">
        <f>IF(G11&gt;0,(I11/G11)-1,"")</f>
        <v>-0.18526411730802739</v>
      </c>
      <c r="K11" s="315">
        <f>SUM(K12:K16)</f>
        <v>59600</v>
      </c>
      <c r="L11" s="299">
        <f>IF(I11&gt;0,(K11/I11)-1,"")</f>
        <v>-1.9494941186147918E-2</v>
      </c>
      <c r="M11" s="315">
        <f>SUM(M12:M16)</f>
        <v>40623</v>
      </c>
      <c r="N11" s="299">
        <f>IF(K11&gt;0,(M11/K11)-1,"")</f>
        <v>-0.31840604026845643</v>
      </c>
      <c r="O11" s="315">
        <f>SUM(O12:O16)</f>
        <v>41325</v>
      </c>
      <c r="P11" s="299">
        <f>IF(M11&gt;0,(O11/M11)-1,"")</f>
        <v>1.7280850749575416E-2</v>
      </c>
      <c r="Q11" s="315">
        <f>SUM(Q12:Q16)</f>
        <v>40613</v>
      </c>
      <c r="R11" s="299">
        <f>IF(O11&gt;0,(Q11/O11)-1,"")</f>
        <v>-1.7229280096793698E-2</v>
      </c>
      <c r="S11" s="315">
        <f>SUM(S12:S16)</f>
        <v>41233</v>
      </c>
      <c r="T11" s="299">
        <f>IF(Q11&gt;0,(S11/Q11)-1,"")</f>
        <v>1.5266047817201311E-2</v>
      </c>
      <c r="U11" s="315">
        <f>SUM(U12:U16)</f>
        <v>41233</v>
      </c>
      <c r="V11" s="299">
        <f>IF(S11&gt;0,(U11/S11)-1,"")</f>
        <v>0</v>
      </c>
      <c r="W11" s="315">
        <f>SUM(W12:W16)</f>
        <v>41233</v>
      </c>
      <c r="X11" s="299">
        <f>IF(U11&gt;0,(W11/U11)-1,"")</f>
        <v>0</v>
      </c>
    </row>
    <row r="12" spans="1:24" s="293" customFormat="1" ht="23.1" customHeight="1">
      <c r="B12" s="290"/>
      <c r="C12" s="1547" t="s">
        <v>580</v>
      </c>
      <c r="D12" s="1550" t="s">
        <v>581</v>
      </c>
      <c r="E12" s="1550"/>
      <c r="F12" s="316" t="s">
        <v>583</v>
      </c>
      <c r="G12" s="297"/>
      <c r="H12" s="298" t="s">
        <v>545</v>
      </c>
      <c r="I12" s="297"/>
      <c r="J12" s="299" t="str">
        <f t="shared" si="0"/>
        <v/>
      </c>
      <c r="K12" s="297"/>
      <c r="L12" s="299" t="str">
        <f t="shared" si="1"/>
        <v/>
      </c>
      <c r="M12" s="297"/>
      <c r="N12" s="299" t="str">
        <f t="shared" si="2"/>
        <v/>
      </c>
      <c r="O12" s="297"/>
      <c r="P12" s="299" t="str">
        <f t="shared" si="3"/>
        <v/>
      </c>
      <c r="Q12" s="297"/>
      <c r="R12" s="299" t="str">
        <f t="shared" si="4"/>
        <v/>
      </c>
      <c r="S12" s="297"/>
      <c r="T12" s="299" t="str">
        <f t="shared" si="5"/>
        <v/>
      </c>
      <c r="U12" s="297"/>
      <c r="V12" s="299" t="str">
        <f t="shared" si="6"/>
        <v/>
      </c>
      <c r="W12" s="297"/>
      <c r="X12" s="299" t="str">
        <f t="shared" si="7"/>
        <v/>
      </c>
    </row>
    <row r="13" spans="1:24" s="293" customFormat="1" ht="23.1" customHeight="1">
      <c r="B13" s="290"/>
      <c r="C13" s="1548"/>
      <c r="D13" s="1550" t="s">
        <v>584</v>
      </c>
      <c r="E13" s="1550"/>
      <c r="F13" s="316" t="s">
        <v>586</v>
      </c>
      <c r="G13" s="297">
        <v>74607</v>
      </c>
      <c r="H13" s="298" t="s">
        <v>545</v>
      </c>
      <c r="I13" s="297">
        <v>60785</v>
      </c>
      <c r="J13" s="299">
        <f t="shared" si="0"/>
        <v>-0.18526411730802739</v>
      </c>
      <c r="K13" s="297">
        <v>59600</v>
      </c>
      <c r="L13" s="299">
        <f t="shared" si="1"/>
        <v>-1.9494941186147918E-2</v>
      </c>
      <c r="M13" s="297">
        <v>40623</v>
      </c>
      <c r="N13" s="299">
        <f t="shared" si="2"/>
        <v>-0.31840604026845643</v>
      </c>
      <c r="O13" s="297">
        <v>41325</v>
      </c>
      <c r="P13" s="299">
        <f t="shared" si="3"/>
        <v>1.7280850749575416E-2</v>
      </c>
      <c r="Q13" s="297">
        <v>40613</v>
      </c>
      <c r="R13" s="299">
        <f t="shared" si="4"/>
        <v>-1.7229280096793698E-2</v>
      </c>
      <c r="S13" s="297">
        <v>41233</v>
      </c>
      <c r="T13" s="299">
        <f t="shared" si="5"/>
        <v>1.5266047817201311E-2</v>
      </c>
      <c r="U13" s="297">
        <v>41233</v>
      </c>
      <c r="V13" s="299">
        <f t="shared" si="6"/>
        <v>0</v>
      </c>
      <c r="W13" s="297">
        <v>41233</v>
      </c>
      <c r="X13" s="299">
        <f t="shared" si="7"/>
        <v>0</v>
      </c>
    </row>
    <row r="14" spans="1:24" s="293" customFormat="1" ht="23.1" customHeight="1">
      <c r="B14" s="290"/>
      <c r="C14" s="1548"/>
      <c r="D14" s="1550" t="s">
        <v>636</v>
      </c>
      <c r="E14" s="1550"/>
      <c r="F14" s="317" t="s">
        <v>588</v>
      </c>
      <c r="G14" s="297"/>
      <c r="H14" s="298" t="s">
        <v>545</v>
      </c>
      <c r="I14" s="297"/>
      <c r="J14" s="299" t="str">
        <f t="shared" si="0"/>
        <v/>
      </c>
      <c r="K14" s="297"/>
      <c r="L14" s="299" t="str">
        <f t="shared" si="1"/>
        <v/>
      </c>
      <c r="M14" s="297"/>
      <c r="N14" s="299" t="str">
        <f t="shared" si="2"/>
        <v/>
      </c>
      <c r="O14" s="297"/>
      <c r="P14" s="299" t="str">
        <f t="shared" si="3"/>
        <v/>
      </c>
      <c r="Q14" s="297"/>
      <c r="R14" s="299" t="str">
        <f t="shared" si="4"/>
        <v/>
      </c>
      <c r="S14" s="297"/>
      <c r="T14" s="299" t="str">
        <f t="shared" si="5"/>
        <v/>
      </c>
      <c r="U14" s="297"/>
      <c r="V14" s="299" t="str">
        <f t="shared" si="6"/>
        <v/>
      </c>
      <c r="W14" s="297"/>
      <c r="X14" s="299" t="str">
        <f t="shared" si="7"/>
        <v/>
      </c>
    </row>
    <row r="15" spans="1:24" s="293" customFormat="1" ht="23.1" customHeight="1">
      <c r="B15" s="290"/>
      <c r="C15" s="1548"/>
      <c r="D15" s="1550" t="s">
        <v>589</v>
      </c>
      <c r="E15" s="1550"/>
      <c r="F15" s="317" t="s">
        <v>590</v>
      </c>
      <c r="G15" s="297"/>
      <c r="H15" s="298" t="s">
        <v>545</v>
      </c>
      <c r="I15" s="297"/>
      <c r="J15" s="299" t="str">
        <f t="shared" si="0"/>
        <v/>
      </c>
      <c r="K15" s="297"/>
      <c r="L15" s="299" t="str">
        <f t="shared" si="1"/>
        <v/>
      </c>
      <c r="M15" s="297"/>
      <c r="N15" s="299" t="str">
        <f t="shared" si="2"/>
        <v/>
      </c>
      <c r="O15" s="297"/>
      <c r="P15" s="299" t="str">
        <f t="shared" si="3"/>
        <v/>
      </c>
      <c r="Q15" s="297"/>
      <c r="R15" s="299" t="str">
        <f t="shared" si="4"/>
        <v/>
      </c>
      <c r="S15" s="297"/>
      <c r="T15" s="299" t="str">
        <f t="shared" si="5"/>
        <v/>
      </c>
      <c r="U15" s="297"/>
      <c r="V15" s="299" t="str">
        <f t="shared" si="6"/>
        <v/>
      </c>
      <c r="W15" s="297"/>
      <c r="X15" s="299" t="str">
        <f t="shared" si="7"/>
        <v/>
      </c>
    </row>
    <row r="16" spans="1:24" s="293" customFormat="1" ht="23.1" customHeight="1">
      <c r="B16" s="290"/>
      <c r="C16" s="1549"/>
      <c r="D16" s="1550" t="s">
        <v>550</v>
      </c>
      <c r="E16" s="1550"/>
      <c r="F16" s="317" t="s">
        <v>591</v>
      </c>
      <c r="G16" s="297"/>
      <c r="H16" s="298"/>
      <c r="I16" s="297"/>
      <c r="J16" s="299"/>
      <c r="K16" s="297"/>
      <c r="L16" s="299"/>
      <c r="M16" s="297"/>
      <c r="N16" s="299"/>
      <c r="O16" s="297"/>
      <c r="P16" s="299"/>
      <c r="Q16" s="297"/>
      <c r="R16" s="299"/>
      <c r="S16" s="297"/>
      <c r="T16" s="299"/>
      <c r="U16" s="297"/>
      <c r="V16" s="299"/>
      <c r="W16" s="297"/>
      <c r="X16" s="299"/>
    </row>
    <row r="17" spans="2:24" s="293" customFormat="1" ht="23.1" customHeight="1">
      <c r="B17" s="290"/>
      <c r="C17" s="1535" t="s">
        <v>592</v>
      </c>
      <c r="D17" s="1536"/>
      <c r="E17" s="1536"/>
      <c r="F17" s="317" t="s">
        <v>594</v>
      </c>
      <c r="G17" s="297"/>
      <c r="H17" s="298" t="s">
        <v>545</v>
      </c>
      <c r="I17" s="297"/>
      <c r="J17" s="299" t="str">
        <f t="shared" si="0"/>
        <v/>
      </c>
      <c r="K17" s="297"/>
      <c r="L17" s="299" t="str">
        <f t="shared" si="1"/>
        <v/>
      </c>
      <c r="M17" s="297"/>
      <c r="N17" s="299" t="str">
        <f t="shared" si="2"/>
        <v/>
      </c>
      <c r="O17" s="297"/>
      <c r="P17" s="299" t="str">
        <f t="shared" si="3"/>
        <v/>
      </c>
      <c r="Q17" s="297"/>
      <c r="R17" s="299" t="str">
        <f t="shared" si="4"/>
        <v/>
      </c>
      <c r="S17" s="297"/>
      <c r="T17" s="299" t="str">
        <f t="shared" si="5"/>
        <v/>
      </c>
      <c r="U17" s="297"/>
      <c r="V17" s="299" t="str">
        <f t="shared" si="6"/>
        <v/>
      </c>
      <c r="W17" s="297"/>
      <c r="X17" s="299" t="str">
        <f t="shared" si="7"/>
        <v/>
      </c>
    </row>
    <row r="18" spans="2:24" s="293" customFormat="1" ht="23.1" customHeight="1">
      <c r="B18" s="290"/>
      <c r="C18" s="1535" t="s">
        <v>595</v>
      </c>
      <c r="D18" s="1536"/>
      <c r="E18" s="1536"/>
      <c r="F18" s="317" t="s">
        <v>597</v>
      </c>
      <c r="G18" s="297"/>
      <c r="H18" s="298" t="s">
        <v>545</v>
      </c>
      <c r="I18" s="297"/>
      <c r="J18" s="299" t="str">
        <f t="shared" si="0"/>
        <v/>
      </c>
      <c r="K18" s="297"/>
      <c r="L18" s="299" t="str">
        <f t="shared" si="1"/>
        <v/>
      </c>
      <c r="M18" s="297"/>
      <c r="N18" s="299" t="str">
        <f t="shared" si="2"/>
        <v/>
      </c>
      <c r="O18" s="297"/>
      <c r="P18" s="299" t="str">
        <f t="shared" si="3"/>
        <v/>
      </c>
      <c r="Q18" s="297"/>
      <c r="R18" s="299" t="str">
        <f t="shared" si="4"/>
        <v/>
      </c>
      <c r="S18" s="297"/>
      <c r="T18" s="299" t="str">
        <f t="shared" si="5"/>
        <v/>
      </c>
      <c r="U18" s="297"/>
      <c r="V18" s="299" t="str">
        <f t="shared" si="6"/>
        <v/>
      </c>
      <c r="W18" s="297"/>
      <c r="X18" s="299" t="str">
        <f t="shared" si="7"/>
        <v/>
      </c>
    </row>
    <row r="19" spans="2:24" s="293" customFormat="1" ht="23.1" customHeight="1">
      <c r="B19" s="290"/>
      <c r="C19" s="1535" t="s">
        <v>598</v>
      </c>
      <c r="D19" s="1536"/>
      <c r="E19" s="1536"/>
      <c r="F19" s="1537"/>
      <c r="G19" s="315">
        <f>SUM(G20:G22)</f>
        <v>184935</v>
      </c>
      <c r="H19" s="298" t="s">
        <v>545</v>
      </c>
      <c r="I19" s="315">
        <f>SUM(I20:I22)</f>
        <v>170657</v>
      </c>
      <c r="J19" s="299">
        <f t="shared" si="0"/>
        <v>-7.7205504636764233E-2</v>
      </c>
      <c r="K19" s="315">
        <f>SUM(K20:K22)</f>
        <v>160373</v>
      </c>
      <c r="L19" s="299">
        <f t="shared" si="1"/>
        <v>-6.0261225733488799E-2</v>
      </c>
      <c r="M19" s="315">
        <f>SUM(M20:M22)</f>
        <v>139069</v>
      </c>
      <c r="N19" s="299">
        <f t="shared" si="2"/>
        <v>-0.13284031601329405</v>
      </c>
      <c r="O19" s="315">
        <f>SUM(O20:O22)</f>
        <v>134770</v>
      </c>
      <c r="P19" s="299">
        <f t="shared" si="3"/>
        <v>-3.0912712394566721E-2</v>
      </c>
      <c r="Q19" s="315">
        <f>SUM(Q20:Q22)</f>
        <v>134550</v>
      </c>
      <c r="R19" s="299">
        <f t="shared" si="4"/>
        <v>-1.6324107739110749E-3</v>
      </c>
      <c r="S19" s="315">
        <f>SUM(S20:S22)</f>
        <v>140884</v>
      </c>
      <c r="T19" s="299">
        <f t="shared" si="5"/>
        <v>4.7075436640654056E-2</v>
      </c>
      <c r="U19" s="315">
        <f>SUM(U20:U22)</f>
        <v>132933</v>
      </c>
      <c r="V19" s="299">
        <f t="shared" si="6"/>
        <v>-5.6436500951137059E-2</v>
      </c>
      <c r="W19" s="315">
        <f>SUM(W20:W22)</f>
        <v>132644</v>
      </c>
      <c r="X19" s="299">
        <f t="shared" si="7"/>
        <v>-2.174027517621635E-3</v>
      </c>
    </row>
    <row r="20" spans="2:24" s="293" customFormat="1" ht="23.1" customHeight="1">
      <c r="B20" s="290"/>
      <c r="C20" s="1538" t="s">
        <v>580</v>
      </c>
      <c r="D20" s="1540" t="s">
        <v>599</v>
      </c>
      <c r="E20" s="1536"/>
      <c r="F20" s="317" t="s">
        <v>0</v>
      </c>
      <c r="G20" s="297">
        <v>161197</v>
      </c>
      <c r="H20" s="298" t="s">
        <v>545</v>
      </c>
      <c r="I20" s="297">
        <v>151402</v>
      </c>
      <c r="J20" s="299">
        <f t="shared" si="0"/>
        <v>-6.0764158141900948E-2</v>
      </c>
      <c r="K20" s="297">
        <v>141118</v>
      </c>
      <c r="L20" s="299">
        <f t="shared" si="1"/>
        <v>-6.7925126484458587E-2</v>
      </c>
      <c r="M20" s="297">
        <v>119814</v>
      </c>
      <c r="N20" s="299">
        <f t="shared" si="2"/>
        <v>-0.15096585835967058</v>
      </c>
      <c r="O20" s="297">
        <v>115515</v>
      </c>
      <c r="P20" s="299">
        <f t="shared" si="3"/>
        <v>-3.5880614953177403E-2</v>
      </c>
      <c r="Q20" s="297">
        <v>115295</v>
      </c>
      <c r="R20" s="299">
        <f t="shared" si="4"/>
        <v>-1.9045145652080153E-3</v>
      </c>
      <c r="S20" s="297">
        <v>121629</v>
      </c>
      <c r="T20" s="299">
        <f t="shared" si="5"/>
        <v>5.4937334663255122E-2</v>
      </c>
      <c r="U20" s="297">
        <v>113678</v>
      </c>
      <c r="V20" s="299">
        <f t="shared" si="6"/>
        <v>-6.5370923052890384E-2</v>
      </c>
      <c r="W20" s="297">
        <v>113389</v>
      </c>
      <c r="X20" s="299">
        <f t="shared" si="7"/>
        <v>-2.5422685128169142E-3</v>
      </c>
    </row>
    <row r="21" spans="2:24" s="293" customFormat="1" ht="23.1" customHeight="1">
      <c r="B21" s="290"/>
      <c r="C21" s="1539"/>
      <c r="D21" s="1540" t="s">
        <v>1</v>
      </c>
      <c r="E21" s="1536"/>
      <c r="F21" s="317" t="s">
        <v>3</v>
      </c>
      <c r="G21" s="297">
        <v>17039</v>
      </c>
      <c r="H21" s="298" t="s">
        <v>545</v>
      </c>
      <c r="I21" s="297">
        <v>12590</v>
      </c>
      <c r="J21" s="299">
        <f t="shared" si="0"/>
        <v>-0.26110687246904163</v>
      </c>
      <c r="K21" s="297">
        <v>12590</v>
      </c>
      <c r="L21" s="299">
        <f t="shared" si="1"/>
        <v>0</v>
      </c>
      <c r="M21" s="297">
        <v>12590</v>
      </c>
      <c r="N21" s="299">
        <f t="shared" si="2"/>
        <v>0</v>
      </c>
      <c r="O21" s="297">
        <v>12590</v>
      </c>
      <c r="P21" s="299">
        <f t="shared" si="3"/>
        <v>0</v>
      </c>
      <c r="Q21" s="297">
        <v>12590</v>
      </c>
      <c r="R21" s="299">
        <f t="shared" si="4"/>
        <v>0</v>
      </c>
      <c r="S21" s="297">
        <v>12590</v>
      </c>
      <c r="T21" s="299">
        <f t="shared" si="5"/>
        <v>0</v>
      </c>
      <c r="U21" s="297">
        <v>12590</v>
      </c>
      <c r="V21" s="299">
        <f t="shared" si="6"/>
        <v>0</v>
      </c>
      <c r="W21" s="297">
        <v>12590</v>
      </c>
      <c r="X21" s="299">
        <f t="shared" si="7"/>
        <v>0</v>
      </c>
    </row>
    <row r="22" spans="2:24" s="293" customFormat="1" ht="23.1" customHeight="1">
      <c r="B22" s="290"/>
      <c r="C22" s="1539"/>
      <c r="D22" s="1541" t="s">
        <v>4</v>
      </c>
      <c r="E22" s="1542"/>
      <c r="F22" s="313" t="s">
        <v>6</v>
      </c>
      <c r="G22" s="318">
        <v>6699</v>
      </c>
      <c r="H22" s="319" t="s">
        <v>545</v>
      </c>
      <c r="I22" s="318">
        <v>6665</v>
      </c>
      <c r="J22" s="320">
        <f t="shared" si="0"/>
        <v>-5.0753843857291869E-3</v>
      </c>
      <c r="K22" s="318">
        <v>6665</v>
      </c>
      <c r="L22" s="320">
        <f t="shared" si="1"/>
        <v>0</v>
      </c>
      <c r="M22" s="318">
        <v>6665</v>
      </c>
      <c r="N22" s="320">
        <f t="shared" si="2"/>
        <v>0</v>
      </c>
      <c r="O22" s="318">
        <v>6665</v>
      </c>
      <c r="P22" s="320">
        <f t="shared" si="3"/>
        <v>0</v>
      </c>
      <c r="Q22" s="318">
        <v>6665</v>
      </c>
      <c r="R22" s="320">
        <f t="shared" si="4"/>
        <v>0</v>
      </c>
      <c r="S22" s="318">
        <v>6665</v>
      </c>
      <c r="T22" s="320">
        <f t="shared" si="5"/>
        <v>0</v>
      </c>
      <c r="U22" s="318">
        <v>6665</v>
      </c>
      <c r="V22" s="320">
        <f t="shared" si="6"/>
        <v>0</v>
      </c>
      <c r="W22" s="318">
        <v>6665</v>
      </c>
      <c r="X22" s="320">
        <f t="shared" si="7"/>
        <v>0</v>
      </c>
    </row>
    <row r="23" spans="2:24" s="293" customFormat="1" ht="23.1" customHeight="1">
      <c r="B23" s="290"/>
      <c r="C23" s="1543" t="s">
        <v>7</v>
      </c>
      <c r="D23" s="1544"/>
      <c r="E23" s="1544"/>
      <c r="F23" s="317" t="s">
        <v>8</v>
      </c>
      <c r="G23" s="315">
        <f>G9-G10+G11-G17-G18-G19</f>
        <v>42158</v>
      </c>
      <c r="H23" s="298" t="s">
        <v>545</v>
      </c>
      <c r="I23" s="315">
        <f>I9-I10+I11-I17-I18-I19</f>
        <v>42006</v>
      </c>
      <c r="J23" s="299">
        <f t="shared" si="0"/>
        <v>-3.6054841311257135E-3</v>
      </c>
      <c r="K23" s="315">
        <f>K9-K10+K11-K17-K18-K19</f>
        <v>52460</v>
      </c>
      <c r="L23" s="299">
        <f t="shared" si="1"/>
        <v>0.24886920916059618</v>
      </c>
      <c r="M23" s="315">
        <f>M9-M10+M11-M17-M18-M19</f>
        <v>49123</v>
      </c>
      <c r="N23" s="299">
        <f t="shared" si="2"/>
        <v>-6.3610369805566114E-2</v>
      </c>
      <c r="O23" s="315">
        <f>O9-O10+O11-O17-O18-O19</f>
        <v>55812</v>
      </c>
      <c r="P23" s="299">
        <f t="shared" si="3"/>
        <v>0.13616839362416799</v>
      </c>
      <c r="Q23" s="315">
        <f>Q9-Q10+Q11-Q17-Q18-Q19</f>
        <v>57026</v>
      </c>
      <c r="R23" s="299">
        <f t="shared" si="4"/>
        <v>2.1751594639145777E-2</v>
      </c>
      <c r="S23" s="315">
        <f>S9-S10+S11-S17-S18-S19</f>
        <v>53037</v>
      </c>
      <c r="T23" s="299">
        <f t="shared" si="5"/>
        <v>-6.9950548872444118E-2</v>
      </c>
      <c r="U23" s="315">
        <f>U9-U10+U11-U17-U18-U19</f>
        <v>62732</v>
      </c>
      <c r="V23" s="299">
        <f t="shared" si="6"/>
        <v>0.18279691536097431</v>
      </c>
      <c r="W23" s="315">
        <f>W9-W10+W11-W17-W18-W19</f>
        <v>64784</v>
      </c>
      <c r="X23" s="299">
        <f t="shared" si="7"/>
        <v>3.2710578333227103E-2</v>
      </c>
    </row>
    <row r="24" spans="2:24" s="293" customFormat="1" ht="23.1" customHeight="1">
      <c r="B24" s="290"/>
      <c r="C24" s="1530" t="s">
        <v>605</v>
      </c>
      <c r="D24" s="1531"/>
      <c r="E24" s="1531"/>
      <c r="F24" s="317" t="s">
        <v>9</v>
      </c>
      <c r="G24" s="315">
        <f>G8-G19</f>
        <v>815296</v>
      </c>
      <c r="H24" s="298" t="s">
        <v>545</v>
      </c>
      <c r="I24" s="315">
        <f>I8-I19</f>
        <v>796532</v>
      </c>
      <c r="J24" s="299">
        <f t="shared" si="0"/>
        <v>-2.3014954078028116E-2</v>
      </c>
      <c r="K24" s="315">
        <f>K8-K19</f>
        <v>733714</v>
      </c>
      <c r="L24" s="299">
        <f t="shared" si="1"/>
        <v>-7.8864377074618464E-2</v>
      </c>
      <c r="M24" s="315">
        <f>M8-M19</f>
        <v>740078</v>
      </c>
      <c r="N24" s="299">
        <f t="shared" si="2"/>
        <v>8.6736793900621389E-3</v>
      </c>
      <c r="O24" s="315">
        <f>O8-O19</f>
        <v>735193</v>
      </c>
      <c r="P24" s="299">
        <f t="shared" si="3"/>
        <v>-6.600655606571193E-3</v>
      </c>
      <c r="Q24" s="315">
        <f>Q8-Q19</f>
        <v>733811</v>
      </c>
      <c r="R24" s="299">
        <f t="shared" si="4"/>
        <v>-1.8797785071402728E-3</v>
      </c>
      <c r="S24" s="315">
        <f>S8-S19</f>
        <v>732469</v>
      </c>
      <c r="T24" s="299">
        <f t="shared" si="5"/>
        <v>-1.828808780462543E-3</v>
      </c>
      <c r="U24" s="315">
        <f>U8-U19</f>
        <v>731166</v>
      </c>
      <c r="V24" s="299">
        <f t="shared" si="6"/>
        <v>-1.7789148755783524E-3</v>
      </c>
      <c r="W24" s="315">
        <f>W8-W19</f>
        <v>729901</v>
      </c>
      <c r="X24" s="299">
        <f t="shared" si="7"/>
        <v>-1.7301132711312617E-3</v>
      </c>
    </row>
    <row r="25" spans="2:24" s="293" customFormat="1" ht="23.1" customHeight="1">
      <c r="B25" s="290"/>
      <c r="C25" s="1530" t="s">
        <v>10</v>
      </c>
      <c r="D25" s="1531"/>
      <c r="E25" s="1531"/>
      <c r="F25" s="321" t="s">
        <v>11</v>
      </c>
      <c r="G25" s="322">
        <f>IF(G8=0,0,ROUNDDOWN(G23/G24*100,1))</f>
        <v>5.0999999999999996</v>
      </c>
      <c r="H25" s="323" t="s">
        <v>545</v>
      </c>
      <c r="I25" s="322">
        <f>IF(I8=0,0,ROUNDDOWN(I23/I24*100,1))</f>
        <v>5.2</v>
      </c>
      <c r="J25" s="324">
        <f t="shared" si="0"/>
        <v>1.9607843137255054E-2</v>
      </c>
      <c r="K25" s="322">
        <f>IF(K8=0,0,ROUNDDOWN(K23/K24*100,1))</f>
        <v>7.1</v>
      </c>
      <c r="L25" s="324">
        <f t="shared" si="1"/>
        <v>0.3653846153846152</v>
      </c>
      <c r="M25" s="322">
        <f>IF(M8=0,0,ROUNDDOWN(M23/M24*100,1))</f>
        <v>6.6</v>
      </c>
      <c r="N25" s="324">
        <f t="shared" si="2"/>
        <v>-7.0422535211267623E-2</v>
      </c>
      <c r="O25" s="322">
        <f>IF(O8=0,0,ROUNDDOWN(O23/O24*100,1))</f>
        <v>7.5</v>
      </c>
      <c r="P25" s="324">
        <f t="shared" si="3"/>
        <v>0.13636363636363646</v>
      </c>
      <c r="Q25" s="322">
        <f>IF(Q8=0,0,ROUNDDOWN(Q23/Q24*100,1))</f>
        <v>7.7</v>
      </c>
      <c r="R25" s="324">
        <f t="shared" si="4"/>
        <v>2.6666666666666616E-2</v>
      </c>
      <c r="S25" s="322">
        <f>IF(S8=0,0,ROUNDDOWN(S23/S24*100,1))</f>
        <v>7.2</v>
      </c>
      <c r="T25" s="324">
        <f t="shared" si="5"/>
        <v>-6.4935064935064957E-2</v>
      </c>
      <c r="U25" s="322">
        <f>IF(U8=0,0,ROUNDDOWN(U23/U24*100,1))</f>
        <v>8.5</v>
      </c>
      <c r="V25" s="324">
        <f t="shared" si="6"/>
        <v>0.18055555555555558</v>
      </c>
      <c r="W25" s="322">
        <f>IF(W8=0,0,ROUNDDOWN(W23/W24*100,1))</f>
        <v>8.8000000000000007</v>
      </c>
      <c r="X25" s="324">
        <f t="shared" si="7"/>
        <v>3.529411764705892E-2</v>
      </c>
    </row>
    <row r="26" spans="2:24" s="289" customFormat="1" ht="23.1" customHeight="1">
      <c r="B26" s="290"/>
      <c r="C26" s="1532" t="s">
        <v>12</v>
      </c>
      <c r="D26" s="1533"/>
      <c r="E26" s="1533"/>
      <c r="F26" s="1534"/>
      <c r="G26" s="325">
        <v>5.8</v>
      </c>
      <c r="H26" s="326" t="s">
        <v>545</v>
      </c>
      <c r="I26" s="325">
        <v>5.4</v>
      </c>
      <c r="J26" s="327">
        <f>I26-G26</f>
        <v>-0.39999999999999947</v>
      </c>
      <c r="K26" s="328">
        <f>ROUNDDOWN(((G23/G24*100)+(I23/I24*100)+(K23/K24*100))/3,1)</f>
        <v>5.8</v>
      </c>
      <c r="L26" s="327">
        <f t="shared" si="1"/>
        <v>7.4074074074073959E-2</v>
      </c>
      <c r="M26" s="328">
        <f>ROUNDDOWN(((I23/I24*100)+(K23/K24*100)+(M23/M24*100))/3,1)</f>
        <v>6.3</v>
      </c>
      <c r="N26" s="327">
        <f t="shared" si="2"/>
        <v>8.6206896551724199E-2</v>
      </c>
      <c r="O26" s="328">
        <f>ROUNDDOWN(((K23/K24*100)+(M23/M24*100)+(O23/O24*100))/3,1)</f>
        <v>7.1</v>
      </c>
      <c r="P26" s="327">
        <f t="shared" si="3"/>
        <v>0.12698412698412698</v>
      </c>
      <c r="Q26" s="328">
        <f>ROUNDDOWN(((M23/M24*100)+(O23/O24*100)+(Q23/Q24*100))/3,1)</f>
        <v>7.3</v>
      </c>
      <c r="R26" s="327">
        <f t="shared" si="4"/>
        <v>2.8169014084507005E-2</v>
      </c>
      <c r="S26" s="328">
        <f>ROUNDDOWN(((O23/O24*100)+(Q23/Q24*100)+(S23/S24*100))/3,1)</f>
        <v>7.5</v>
      </c>
      <c r="T26" s="327">
        <f t="shared" si="5"/>
        <v>2.7397260273972712E-2</v>
      </c>
      <c r="U26" s="328">
        <f>ROUNDDOWN(((Q23/Q24*100)+(S23/S24*100)+(U23/U24*100))/3,1)</f>
        <v>7.8</v>
      </c>
      <c r="V26" s="327">
        <f t="shared" si="6"/>
        <v>4.0000000000000036E-2</v>
      </c>
      <c r="W26" s="328">
        <f>ROUNDDOWN(((S23/S24*100)+(U23/U24*100)+(W23/W24*100))/3,1)</f>
        <v>8.1999999999999993</v>
      </c>
      <c r="X26" s="327">
        <f t="shared" si="7"/>
        <v>5.1282051282051322E-2</v>
      </c>
    </row>
    <row r="27" spans="2:24" s="289" customFormat="1" ht="10.5">
      <c r="F27" s="329"/>
    </row>
    <row r="28" spans="2:24" s="289" customFormat="1" ht="10.5">
      <c r="C28" s="330"/>
      <c r="D28" s="289" t="s">
        <v>13</v>
      </c>
      <c r="F28" s="329"/>
    </row>
    <row r="29" spans="2:24" s="289" customFormat="1" ht="10.5">
      <c r="F29" s="329"/>
    </row>
    <row r="30" spans="2:24" s="289" customFormat="1" ht="10.5">
      <c r="F30" s="329"/>
    </row>
    <row r="31" spans="2:24" s="289" customFormat="1" ht="10.5">
      <c r="F31" s="329"/>
    </row>
    <row r="32" spans="2:24" s="289" customFormat="1" ht="10.5">
      <c r="F32" s="329"/>
    </row>
    <row r="33" spans="2:6" s="289" customFormat="1" ht="10.5">
      <c r="F33" s="329"/>
    </row>
    <row r="34" spans="2:6" s="289" customFormat="1" ht="10.5">
      <c r="F34" s="329"/>
    </row>
    <row r="35" spans="2:6" s="289" customFormat="1" ht="10.5">
      <c r="F35" s="329"/>
    </row>
    <row r="36" spans="2:6" s="289" customFormat="1" ht="10.5">
      <c r="F36" s="329"/>
    </row>
    <row r="37" spans="2:6" s="289" customFormat="1" ht="10.5">
      <c r="F37" s="329"/>
    </row>
    <row r="38" spans="2:6" s="289" customFormat="1" ht="10.5">
      <c r="F38" s="329"/>
    </row>
    <row r="39" spans="2:6" s="289" customFormat="1" ht="10.5">
      <c r="F39" s="329"/>
    </row>
    <row r="40" spans="2:6" s="289" customFormat="1" ht="10.5">
      <c r="F40" s="329"/>
    </row>
    <row r="41" spans="2:6" s="289" customFormat="1" ht="10.5">
      <c r="F41" s="329"/>
    </row>
    <row r="42" spans="2:6">
      <c r="B42" s="191"/>
    </row>
    <row r="43" spans="2:6">
      <c r="B43" s="191"/>
    </row>
    <row r="44" spans="2:6">
      <c r="B44" s="191"/>
    </row>
    <row r="45" spans="2:6">
      <c r="B45" s="191"/>
    </row>
    <row r="46" spans="2:6">
      <c r="B46" s="191"/>
    </row>
    <row r="47" spans="2:6">
      <c r="B47" s="191"/>
    </row>
    <row r="48" spans="2:6">
      <c r="B48" s="191"/>
    </row>
    <row r="49" spans="2:2">
      <c r="B49" s="191"/>
    </row>
    <row r="50" spans="2:2">
      <c r="B50" s="191"/>
    </row>
    <row r="51" spans="2:2">
      <c r="B51" s="191"/>
    </row>
    <row r="52" spans="2:2">
      <c r="B52" s="191"/>
    </row>
    <row r="53" spans="2:2">
      <c r="B53" s="191"/>
    </row>
    <row r="54" spans="2:2">
      <c r="B54" s="191"/>
    </row>
    <row r="55" spans="2:2">
      <c r="B55" s="191"/>
    </row>
    <row r="56" spans="2:2">
      <c r="B56" s="191"/>
    </row>
    <row r="57" spans="2:2">
      <c r="B57" s="191"/>
    </row>
    <row r="58" spans="2:2">
      <c r="B58" s="191"/>
    </row>
    <row r="59" spans="2:2">
      <c r="B59" s="191"/>
    </row>
    <row r="60" spans="2:2">
      <c r="B60" s="191"/>
    </row>
    <row r="61" spans="2:2">
      <c r="B61" s="191"/>
    </row>
    <row r="62" spans="2:2">
      <c r="B62" s="191"/>
    </row>
    <row r="63" spans="2:2">
      <c r="B63" s="191"/>
    </row>
    <row r="64" spans="2:2">
      <c r="B64" s="191"/>
    </row>
    <row r="65" spans="2:2">
      <c r="B65" s="191"/>
    </row>
    <row r="66" spans="2:2">
      <c r="B66" s="191"/>
    </row>
    <row r="67" spans="2:2">
      <c r="B67" s="191"/>
    </row>
    <row r="68" spans="2:2">
      <c r="B68" s="191"/>
    </row>
    <row r="69" spans="2:2">
      <c r="B69" s="191"/>
    </row>
    <row r="70" spans="2:2">
      <c r="B70" s="191"/>
    </row>
  </sheetData>
  <mergeCells count="36">
    <mergeCell ref="C6:F6"/>
    <mergeCell ref="C8:E8"/>
    <mergeCell ref="C7:E7"/>
    <mergeCell ref="C9:E9"/>
    <mergeCell ref="Q1:R1"/>
    <mergeCell ref="C5:F5"/>
    <mergeCell ref="V1:X1"/>
    <mergeCell ref="C3:F4"/>
    <mergeCell ref="G3:H3"/>
    <mergeCell ref="I3:J3"/>
    <mergeCell ref="K3:L3"/>
    <mergeCell ref="M3:N3"/>
    <mergeCell ref="U3:V3"/>
    <mergeCell ref="W3:X3"/>
    <mergeCell ref="Q3:R3"/>
    <mergeCell ref="S3:T3"/>
    <mergeCell ref="O3:P3"/>
    <mergeCell ref="C10:E10"/>
    <mergeCell ref="C11:E11"/>
    <mergeCell ref="C17:E17"/>
    <mergeCell ref="C18:E18"/>
    <mergeCell ref="C12:C16"/>
    <mergeCell ref="D12:E12"/>
    <mergeCell ref="D13:E13"/>
    <mergeCell ref="D14:E14"/>
    <mergeCell ref="D15:E15"/>
    <mergeCell ref="D16:E16"/>
    <mergeCell ref="C24:E24"/>
    <mergeCell ref="C25:E25"/>
    <mergeCell ref="C26:F26"/>
    <mergeCell ref="C19:F19"/>
    <mergeCell ref="C20:C22"/>
    <mergeCell ref="D20:E20"/>
    <mergeCell ref="D21:E21"/>
    <mergeCell ref="D22:E22"/>
    <mergeCell ref="C23:E23"/>
  </mergeCells>
  <phoneticPr fontId="2"/>
  <printOptions horizontalCentered="1" verticalCentered="1"/>
  <pageMargins left="0.19685039370078741" right="0.19685039370078741" top="0.39370078740157483" bottom="0.39370078740157483" header="0.27559055118110237" footer="0.27559055118110237"/>
  <pageSetup paperSize="9" orientation="landscape" cellComments="asDisplayed"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M22"/>
  <sheetViews>
    <sheetView showGridLines="0" view="pageBreakPreview" zoomScaleNormal="100" zoomScaleSheetLayoutView="100" workbookViewId="0">
      <pane ySplit="3" topLeftCell="A4" activePane="bottomLeft" state="frozen"/>
      <selection activeCell="B3" sqref="B3:H23"/>
      <selection pane="bottomLeft"/>
    </sheetView>
  </sheetViews>
  <sheetFormatPr defaultRowHeight="13.5"/>
  <cols>
    <col min="1" max="1" width="5.625" customWidth="1"/>
    <col min="2" max="2" width="8.875" customWidth="1"/>
    <col min="3" max="3" width="20.375" customWidth="1"/>
    <col min="4" max="4" width="2.5" bestFit="1" customWidth="1"/>
    <col min="5" max="13" width="12.125" customWidth="1"/>
  </cols>
  <sheetData>
    <row r="1" spans="1:13" ht="19.5" customHeight="1" thickBot="1">
      <c r="A1" s="5" t="s">
        <v>429</v>
      </c>
      <c r="K1" s="1568" t="s">
        <v>428</v>
      </c>
      <c r="L1" s="1569"/>
      <c r="M1" s="1570"/>
    </row>
    <row r="2" spans="1:13" ht="16.5" customHeight="1" thickBot="1">
      <c r="M2" s="1047" t="s">
        <v>513</v>
      </c>
    </row>
    <row r="3" spans="1:13" ht="27" customHeight="1" thickBot="1">
      <c r="A3" s="1579" t="s">
        <v>390</v>
      </c>
      <c r="B3" s="1580"/>
      <c r="C3" s="1581"/>
      <c r="D3" s="1021"/>
      <c r="E3" s="1244" t="str">
        <f>○調査表３!E3</f>
        <v>平成28年度決算</v>
      </c>
      <c r="F3" s="1244" t="str">
        <f>○調査表３!G3</f>
        <v>平成29年度決算</v>
      </c>
      <c r="G3" s="1256" t="str">
        <f>○調査表３!I3</f>
        <v>平成30年度</v>
      </c>
      <c r="H3" s="1256" t="str">
        <f>○調査表３!K3</f>
        <v>令和元年度</v>
      </c>
      <c r="I3" s="1256" t="str">
        <f>○調査表３!M3</f>
        <v>令和2年度</v>
      </c>
      <c r="J3" s="1256" t="str">
        <f>○調査表３!O3</f>
        <v>令和3年度</v>
      </c>
      <c r="K3" s="1256" t="str">
        <f>○調査表３!Q3</f>
        <v>令和4年度</v>
      </c>
      <c r="L3" s="1256" t="str">
        <f>○調査表３!S3</f>
        <v>令和5年度</v>
      </c>
      <c r="M3" s="1256" t="str">
        <f>○調査表３!U3</f>
        <v>令和6年度</v>
      </c>
    </row>
    <row r="4" spans="1:13" ht="27" customHeight="1">
      <c r="A4" s="1582" t="s">
        <v>391</v>
      </c>
      <c r="B4" s="1583"/>
      <c r="C4" s="1584"/>
      <c r="D4" s="1022" t="s">
        <v>392</v>
      </c>
      <c r="E4" s="1039">
        <v>1293128</v>
      </c>
      <c r="F4" s="1158">
        <v>1340672</v>
      </c>
      <c r="G4" s="1023">
        <v>1311310</v>
      </c>
      <c r="H4" s="1024">
        <v>1207741</v>
      </c>
      <c r="I4" s="1024">
        <v>1174784</v>
      </c>
      <c r="J4" s="1024">
        <v>1225321</v>
      </c>
      <c r="K4" s="1024">
        <v>1150633</v>
      </c>
      <c r="L4" s="1024">
        <v>1139201</v>
      </c>
      <c r="M4" s="1085">
        <v>1009006</v>
      </c>
    </row>
    <row r="5" spans="1:13" ht="27" customHeight="1">
      <c r="A5" s="1571" t="s">
        <v>393</v>
      </c>
      <c r="B5" s="1572"/>
      <c r="C5" s="1573"/>
      <c r="D5" s="1025" t="s">
        <v>394</v>
      </c>
      <c r="E5" s="1037"/>
      <c r="F5" s="1053">
        <v>2400</v>
      </c>
      <c r="G5" s="1026">
        <v>2400</v>
      </c>
      <c r="H5" s="1027">
        <v>2400</v>
      </c>
      <c r="I5" s="1027">
        <v>2400</v>
      </c>
      <c r="J5" s="1027">
        <v>2400</v>
      </c>
      <c r="K5" s="1027">
        <v>2400</v>
      </c>
      <c r="L5" s="1027">
        <v>2400</v>
      </c>
      <c r="M5" s="1086">
        <v>2400</v>
      </c>
    </row>
    <row r="6" spans="1:13" ht="27" customHeight="1">
      <c r="A6" s="1582" t="s">
        <v>395</v>
      </c>
      <c r="B6" s="1583"/>
      <c r="C6" s="1584"/>
      <c r="D6" s="1028" t="s">
        <v>396</v>
      </c>
      <c r="E6" s="1045">
        <f>○参考４!B11</f>
        <v>662548</v>
      </c>
      <c r="F6" s="1083">
        <f>○参考４!C11</f>
        <v>603056</v>
      </c>
      <c r="G6" s="1042">
        <f>○参考４!D11</f>
        <v>554603</v>
      </c>
      <c r="H6" s="1084">
        <f>○参考４!E11</f>
        <v>524329</v>
      </c>
      <c r="I6" s="1084">
        <f>○参考４!F11</f>
        <v>492761</v>
      </c>
      <c r="J6" s="1084">
        <f>○参考４!G11</f>
        <v>461324</v>
      </c>
      <c r="K6" s="1084">
        <f>○参考４!H11</f>
        <v>428683</v>
      </c>
      <c r="L6" s="1084">
        <f>○参考４!I11</f>
        <v>395441</v>
      </c>
      <c r="M6" s="1087">
        <f>○参考４!J11</f>
        <v>361585</v>
      </c>
    </row>
    <row r="7" spans="1:13" ht="27" customHeight="1">
      <c r="A7" s="1571" t="s">
        <v>397</v>
      </c>
      <c r="B7" s="1572"/>
      <c r="C7" s="1573"/>
      <c r="D7" s="1029" t="s">
        <v>398</v>
      </c>
      <c r="E7" s="1045">
        <f>○参考４!B23</f>
        <v>0</v>
      </c>
      <c r="F7" s="1055">
        <f>○参考４!C23</f>
        <v>0</v>
      </c>
      <c r="G7" s="1042">
        <f>○参考４!D23</f>
        <v>0</v>
      </c>
      <c r="H7" s="1043">
        <f>○参考４!E23</f>
        <v>0</v>
      </c>
      <c r="I7" s="1043">
        <f>○参考４!F23</f>
        <v>0</v>
      </c>
      <c r="J7" s="1043">
        <f>○参考４!G23</f>
        <v>0</v>
      </c>
      <c r="K7" s="1043">
        <f>○参考４!H23</f>
        <v>0</v>
      </c>
      <c r="L7" s="1043">
        <f>○参考４!I23</f>
        <v>0</v>
      </c>
      <c r="M7" s="1088">
        <f>○参考４!J23</f>
        <v>0</v>
      </c>
    </row>
    <row r="8" spans="1:13" ht="27" customHeight="1">
      <c r="A8" s="1571" t="s">
        <v>399</v>
      </c>
      <c r="B8" s="1572"/>
      <c r="C8" s="1573"/>
      <c r="D8" s="1029" t="s">
        <v>400</v>
      </c>
      <c r="E8" s="1037">
        <v>159398</v>
      </c>
      <c r="F8" s="1054">
        <v>158601</v>
      </c>
      <c r="G8" s="1026">
        <v>158601</v>
      </c>
      <c r="H8" s="1030">
        <v>158601</v>
      </c>
      <c r="I8" s="1030">
        <v>158601</v>
      </c>
      <c r="J8" s="1030">
        <v>158601</v>
      </c>
      <c r="K8" s="1030">
        <v>158601</v>
      </c>
      <c r="L8" s="1030">
        <v>158601</v>
      </c>
      <c r="M8" s="1089">
        <v>158601</v>
      </c>
    </row>
    <row r="9" spans="1:13" ht="27" customHeight="1">
      <c r="A9" s="1571" t="s">
        <v>401</v>
      </c>
      <c r="B9" s="1572"/>
      <c r="C9" s="1573"/>
      <c r="D9" s="1029" t="s">
        <v>402</v>
      </c>
      <c r="E9" s="1045">
        <f>E10+E11</f>
        <v>0</v>
      </c>
      <c r="F9" s="1055">
        <f>F10+F11</f>
        <v>0</v>
      </c>
      <c r="G9" s="1042">
        <f t="shared" ref="G9:M9" si="0">G10+G11</f>
        <v>0</v>
      </c>
      <c r="H9" s="1043">
        <f t="shared" si="0"/>
        <v>0</v>
      </c>
      <c r="I9" s="1043">
        <f t="shared" si="0"/>
        <v>0</v>
      </c>
      <c r="J9" s="1043">
        <f t="shared" si="0"/>
        <v>0</v>
      </c>
      <c r="K9" s="1043">
        <f t="shared" si="0"/>
        <v>0</v>
      </c>
      <c r="L9" s="1043">
        <f>L10+L11</f>
        <v>0</v>
      </c>
      <c r="M9" s="1088">
        <f t="shared" si="0"/>
        <v>0</v>
      </c>
    </row>
    <row r="10" spans="1:13" ht="27" customHeight="1">
      <c r="A10" s="1031"/>
      <c r="B10" s="1586" t="s">
        <v>403</v>
      </c>
      <c r="C10" s="1587"/>
      <c r="D10" s="1025" t="s">
        <v>404</v>
      </c>
      <c r="E10" s="1037"/>
      <c r="F10" s="1054"/>
      <c r="G10" s="1026"/>
      <c r="H10" s="1027"/>
      <c r="I10" s="1027"/>
      <c r="J10" s="1027"/>
      <c r="K10" s="1027"/>
      <c r="L10" s="1027"/>
      <c r="M10" s="1086"/>
    </row>
    <row r="11" spans="1:13" ht="27" customHeight="1">
      <c r="A11" s="1032"/>
      <c r="B11" s="1588" t="s">
        <v>405</v>
      </c>
      <c r="C11" s="1589"/>
      <c r="D11" s="1025" t="s">
        <v>406</v>
      </c>
      <c r="E11" s="1037"/>
      <c r="F11" s="1054"/>
      <c r="G11" s="1026"/>
      <c r="H11" s="1027"/>
      <c r="I11" s="1027"/>
      <c r="J11" s="1027"/>
      <c r="K11" s="1027"/>
      <c r="L11" s="1027"/>
      <c r="M11" s="1086"/>
    </row>
    <row r="12" spans="1:13" ht="27" customHeight="1">
      <c r="A12" s="1571" t="s">
        <v>407</v>
      </c>
      <c r="B12" s="1572"/>
      <c r="C12" s="1573"/>
      <c r="D12" s="1025" t="s">
        <v>408</v>
      </c>
      <c r="E12" s="1037"/>
      <c r="F12" s="1054"/>
      <c r="G12" s="1026"/>
      <c r="H12" s="1027"/>
      <c r="I12" s="1027"/>
      <c r="J12" s="1027"/>
      <c r="K12" s="1027"/>
      <c r="L12" s="1027"/>
      <c r="M12" s="1086"/>
    </row>
    <row r="13" spans="1:13" ht="27" customHeight="1">
      <c r="A13" s="1571" t="s">
        <v>409</v>
      </c>
      <c r="B13" s="1572"/>
      <c r="C13" s="1573"/>
      <c r="D13" s="1025" t="s">
        <v>410</v>
      </c>
      <c r="E13" s="1037"/>
      <c r="F13" s="1054"/>
      <c r="G13" s="1026"/>
      <c r="H13" s="1027"/>
      <c r="I13" s="1027"/>
      <c r="J13" s="1027"/>
      <c r="K13" s="1027"/>
      <c r="L13" s="1027"/>
      <c r="M13" s="1086"/>
    </row>
    <row r="14" spans="1:13" ht="27" customHeight="1">
      <c r="A14" s="1571" t="s">
        <v>411</v>
      </c>
      <c r="B14" s="1572"/>
      <c r="C14" s="1573"/>
      <c r="D14" s="1025" t="s">
        <v>412</v>
      </c>
      <c r="E14" s="1037">
        <v>1400000</v>
      </c>
      <c r="F14" s="1054">
        <v>1400000</v>
      </c>
      <c r="G14" s="1026">
        <v>1400000</v>
      </c>
      <c r="H14" s="1027">
        <v>1400000</v>
      </c>
      <c r="I14" s="1027">
        <v>1400000</v>
      </c>
      <c r="J14" s="1027">
        <v>1400000</v>
      </c>
      <c r="K14" s="1027">
        <v>1400000</v>
      </c>
      <c r="L14" s="1027">
        <v>1400000</v>
      </c>
      <c r="M14" s="1086">
        <v>1400000</v>
      </c>
    </row>
    <row r="15" spans="1:13" ht="27" customHeight="1">
      <c r="A15" s="1571" t="s">
        <v>413</v>
      </c>
      <c r="B15" s="1572"/>
      <c r="C15" s="1573"/>
      <c r="D15" s="1025" t="s">
        <v>414</v>
      </c>
      <c r="E15" s="1037"/>
      <c r="F15" s="1054"/>
      <c r="G15" s="1026"/>
      <c r="H15" s="1027"/>
      <c r="I15" s="1027"/>
      <c r="J15" s="1027"/>
      <c r="K15" s="1027"/>
      <c r="L15" s="1027"/>
      <c r="M15" s="1086"/>
    </row>
    <row r="16" spans="1:13" ht="27" customHeight="1">
      <c r="A16" s="1033"/>
      <c r="B16" s="1574" t="s">
        <v>415</v>
      </c>
      <c r="C16" s="1575"/>
      <c r="D16" s="1025" t="s">
        <v>416</v>
      </c>
      <c r="E16" s="1037"/>
      <c r="F16" s="1054"/>
      <c r="G16" s="1026"/>
      <c r="H16" s="1027"/>
      <c r="I16" s="1027"/>
      <c r="J16" s="1027"/>
      <c r="K16" s="1027"/>
      <c r="L16" s="1027"/>
      <c r="M16" s="1086"/>
    </row>
    <row r="17" spans="1:13" ht="27" customHeight="1" thickBot="1">
      <c r="A17" s="1576" t="s">
        <v>417</v>
      </c>
      <c r="B17" s="1577"/>
      <c r="C17" s="1578"/>
      <c r="D17" s="1034" t="s">
        <v>418</v>
      </c>
      <c r="E17" s="1038">
        <v>1323700</v>
      </c>
      <c r="F17" s="1056">
        <v>1323700</v>
      </c>
      <c r="G17" s="1035">
        <v>1323700</v>
      </c>
      <c r="H17" s="1040">
        <v>1323700</v>
      </c>
      <c r="I17" s="1040">
        <v>1323700</v>
      </c>
      <c r="J17" s="1040">
        <v>1323700</v>
      </c>
      <c r="K17" s="1040">
        <v>1323700</v>
      </c>
      <c r="L17" s="1040">
        <v>1323700</v>
      </c>
      <c r="M17" s="1090">
        <v>1323700</v>
      </c>
    </row>
    <row r="18" spans="1:13" ht="27" customHeight="1">
      <c r="A18" s="1582" t="s">
        <v>419</v>
      </c>
      <c r="B18" s="1583"/>
      <c r="C18" s="1584"/>
      <c r="D18" s="1022" t="s">
        <v>420</v>
      </c>
      <c r="E18" s="1059">
        <f>SUM(E4:E9,E12:E13)</f>
        <v>2115074</v>
      </c>
      <c r="F18" s="1057">
        <f t="shared" ref="F18:M18" si="1">SUM(F4:F9,F12:F13)</f>
        <v>2104729</v>
      </c>
      <c r="G18" s="1044">
        <f t="shared" si="1"/>
        <v>2026914</v>
      </c>
      <c r="H18" s="1044">
        <f t="shared" si="1"/>
        <v>1893071</v>
      </c>
      <c r="I18" s="1044">
        <f t="shared" si="1"/>
        <v>1828546</v>
      </c>
      <c r="J18" s="1044">
        <f t="shared" si="1"/>
        <v>1847646</v>
      </c>
      <c r="K18" s="1044">
        <f t="shared" si="1"/>
        <v>1740317</v>
      </c>
      <c r="L18" s="1044">
        <f>SUM(L4:L9,L12:L13)</f>
        <v>1695643</v>
      </c>
      <c r="M18" s="1091">
        <f t="shared" si="1"/>
        <v>1531592</v>
      </c>
    </row>
    <row r="19" spans="1:13" ht="27" customHeight="1">
      <c r="A19" s="1571" t="s">
        <v>421</v>
      </c>
      <c r="B19" s="1572"/>
      <c r="C19" s="1573"/>
      <c r="D19" s="1025" t="s">
        <v>422</v>
      </c>
      <c r="E19" s="1045">
        <f>SUM(E14,E15,E17)</f>
        <v>2723700</v>
      </c>
      <c r="F19" s="1058">
        <f t="shared" ref="F19:M19" si="2">SUM(F14,F15,F17)</f>
        <v>2723700</v>
      </c>
      <c r="G19" s="1042">
        <f t="shared" si="2"/>
        <v>2723700</v>
      </c>
      <c r="H19" s="1042">
        <f t="shared" si="2"/>
        <v>2723700</v>
      </c>
      <c r="I19" s="1042">
        <f t="shared" si="2"/>
        <v>2723700</v>
      </c>
      <c r="J19" s="1042">
        <f t="shared" si="2"/>
        <v>2723700</v>
      </c>
      <c r="K19" s="1042">
        <f t="shared" si="2"/>
        <v>2723700</v>
      </c>
      <c r="L19" s="1042">
        <f>SUM(L14,L15,L17)</f>
        <v>2723700</v>
      </c>
      <c r="M19" s="1092">
        <f t="shared" si="2"/>
        <v>2723700</v>
      </c>
    </row>
    <row r="20" spans="1:13" ht="27" customHeight="1">
      <c r="A20" s="1571" t="s">
        <v>423</v>
      </c>
      <c r="B20" s="1572"/>
      <c r="C20" s="1573"/>
      <c r="D20" s="1029" t="s">
        <v>424</v>
      </c>
      <c r="E20" s="1045">
        <f>○調査表５!G8</f>
        <v>1000231</v>
      </c>
      <c r="F20" s="1055">
        <f>○調査表５!I8</f>
        <v>967189</v>
      </c>
      <c r="G20" s="1060">
        <f>○調査表５!K8</f>
        <v>894087</v>
      </c>
      <c r="H20" s="1043">
        <f>○調査表５!M8</f>
        <v>879147</v>
      </c>
      <c r="I20" s="1043">
        <f>○調査表５!O8</f>
        <v>869963</v>
      </c>
      <c r="J20" s="1043">
        <f>○調査表５!Q8</f>
        <v>868361</v>
      </c>
      <c r="K20" s="1043">
        <f>○調査表５!S8</f>
        <v>873353</v>
      </c>
      <c r="L20" s="1043">
        <f>○調査表５!U8</f>
        <v>864099</v>
      </c>
      <c r="M20" s="1088">
        <f>○調査表５!W8</f>
        <v>862545</v>
      </c>
    </row>
    <row r="21" spans="1:13" ht="27" customHeight="1" thickBot="1">
      <c r="A21" s="1571" t="s">
        <v>425</v>
      </c>
      <c r="B21" s="1572"/>
      <c r="C21" s="1573"/>
      <c r="D21" s="1036" t="s">
        <v>426</v>
      </c>
      <c r="E21" s="1038">
        <v>184935</v>
      </c>
      <c r="F21" s="1056">
        <v>170657</v>
      </c>
      <c r="G21" s="1035">
        <v>160373</v>
      </c>
      <c r="H21" s="1035">
        <v>141811</v>
      </c>
      <c r="I21" s="1035">
        <v>137169</v>
      </c>
      <c r="J21" s="1035">
        <v>135855</v>
      </c>
      <c r="K21" s="1035">
        <v>141447</v>
      </c>
      <c r="L21" s="1035">
        <v>139735</v>
      </c>
      <c r="M21" s="1093">
        <v>135855</v>
      </c>
    </row>
    <row r="22" spans="1:13" ht="27" customHeight="1" thickBot="1">
      <c r="A22" s="1585" t="s">
        <v>427</v>
      </c>
      <c r="B22" s="1580"/>
      <c r="C22" s="1580"/>
      <c r="D22" s="1021"/>
      <c r="E22" s="2013">
        <f>IF(E20-E21&gt;0,ROUNDDOWN((E18-E19)/(E20-E21)*100,1),0)</f>
        <v>-74.599999999999994</v>
      </c>
      <c r="F22" s="2012">
        <f t="shared" ref="F22:M22" si="3">IF(F20-F21&gt;0,ROUNDDOWN((F18-F19)/(F20-F21)*100,1),0)</f>
        <v>-77.7</v>
      </c>
      <c r="G22" s="1046">
        <f t="shared" si="3"/>
        <v>-94.9</v>
      </c>
      <c r="H22" s="1046">
        <f t="shared" si="3"/>
        <v>-112.6</v>
      </c>
      <c r="I22" s="1046">
        <f t="shared" si="3"/>
        <v>-122.1</v>
      </c>
      <c r="J22" s="1046">
        <f t="shared" si="3"/>
        <v>-119.5</v>
      </c>
      <c r="K22" s="1046">
        <f t="shared" si="3"/>
        <v>-134.30000000000001</v>
      </c>
      <c r="L22" s="1046">
        <f t="shared" si="3"/>
        <v>-141.9</v>
      </c>
      <c r="M22" s="1094">
        <f t="shared" si="3"/>
        <v>-164</v>
      </c>
    </row>
  </sheetData>
  <mergeCells count="21">
    <mergeCell ref="A22:C22"/>
    <mergeCell ref="A12:C12"/>
    <mergeCell ref="A21:C21"/>
    <mergeCell ref="B10:C10"/>
    <mergeCell ref="A20:C20"/>
    <mergeCell ref="A13:C13"/>
    <mergeCell ref="A19:C19"/>
    <mergeCell ref="B11:C11"/>
    <mergeCell ref="A18:C18"/>
    <mergeCell ref="A14:C14"/>
    <mergeCell ref="K1:M1"/>
    <mergeCell ref="A15:C15"/>
    <mergeCell ref="B16:C16"/>
    <mergeCell ref="A17:C17"/>
    <mergeCell ref="A5:C5"/>
    <mergeCell ref="A3:C3"/>
    <mergeCell ref="A7:C7"/>
    <mergeCell ref="A4:C4"/>
    <mergeCell ref="A6:C6"/>
    <mergeCell ref="A8:C8"/>
    <mergeCell ref="A9:C9"/>
  </mergeCells>
  <phoneticPr fontId="2"/>
  <pageMargins left="0.7" right="0.7" top="0.75" bottom="0.75" header="0.3" footer="0.3"/>
  <pageSetup paperSize="9" scale="91"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30"/>
  <sheetViews>
    <sheetView showGridLines="0" showZeros="0" view="pageBreakPreview" zoomScale="115" zoomScaleNormal="100" zoomScaleSheetLayoutView="115" workbookViewId="0">
      <pane xSplit="5" ySplit="4" topLeftCell="F5" activePane="bottomRight" state="frozen"/>
      <selection activeCell="B3" sqref="B3:H23"/>
      <selection pane="topRight" activeCell="B3" sqref="B3:H23"/>
      <selection pane="bottomLeft" activeCell="B3" sqref="B3:H23"/>
      <selection pane="bottomRight" activeCell="C1" sqref="C1"/>
    </sheetView>
  </sheetViews>
  <sheetFormatPr defaultRowHeight="11.25"/>
  <cols>
    <col min="1" max="2" width="0.75" style="191" customWidth="1"/>
    <col min="3" max="4" width="1.625" style="191" customWidth="1"/>
    <col min="5" max="5" width="12.625" style="191" customWidth="1"/>
    <col min="6" max="6" width="9.875" style="191" customWidth="1"/>
    <col min="7" max="7" width="7.125" style="191" customWidth="1"/>
    <col min="8" max="8" width="9.875" style="191" customWidth="1"/>
    <col min="9" max="9" width="7.125" style="191" customWidth="1"/>
    <col min="10" max="10" width="9.875" style="191" customWidth="1"/>
    <col min="11" max="11" width="7.125" style="191" customWidth="1"/>
    <col min="12" max="12" width="9.875" style="191" customWidth="1"/>
    <col min="13" max="13" width="7.125" style="191" customWidth="1"/>
    <col min="14" max="14" width="9.875" style="191" customWidth="1"/>
    <col min="15" max="15" width="7.125" style="191" customWidth="1"/>
    <col min="16" max="16" width="9.875" style="191" customWidth="1"/>
    <col min="17" max="17" width="7.125" style="191" customWidth="1"/>
    <col min="18" max="18" width="9.875" style="191" customWidth="1"/>
    <col min="19" max="19" width="7.125" style="191" customWidth="1"/>
    <col min="20" max="20" width="1.625" style="191" customWidth="1"/>
    <col min="21" max="16384" width="9" style="191"/>
  </cols>
  <sheetData>
    <row r="1" spans="2:19" ht="20.25" customHeight="1">
      <c r="B1" s="108"/>
      <c r="D1" s="108"/>
      <c r="E1" s="98" t="s">
        <v>18</v>
      </c>
      <c r="G1" s="108"/>
      <c r="H1" s="108"/>
      <c r="I1" s="108"/>
      <c r="J1" s="108"/>
      <c r="K1" s="108"/>
      <c r="L1" s="199"/>
      <c r="M1" s="200"/>
      <c r="N1" s="199"/>
      <c r="O1" s="200"/>
      <c r="P1" s="1602"/>
      <c r="Q1" s="1603"/>
      <c r="R1" s="1604" t="s">
        <v>19</v>
      </c>
      <c r="S1" s="1605"/>
    </row>
    <row r="2" spans="2:19" ht="14.25" customHeight="1">
      <c r="B2" s="108"/>
      <c r="C2" s="108"/>
      <c r="D2" s="108"/>
      <c r="E2" s="108"/>
      <c r="F2" s="108"/>
      <c r="G2" s="108"/>
      <c r="H2" s="108"/>
      <c r="I2" s="108"/>
      <c r="J2" s="108"/>
      <c r="K2" s="108"/>
      <c r="L2" s="108"/>
      <c r="M2" s="108"/>
      <c r="N2" s="108"/>
      <c r="O2" s="108"/>
      <c r="P2" s="108"/>
      <c r="Q2" s="104"/>
      <c r="R2" s="108"/>
      <c r="S2" s="104" t="s">
        <v>513</v>
      </c>
    </row>
    <row r="3" spans="2:19" ht="18" customHeight="1">
      <c r="B3" s="108"/>
      <c r="C3" s="1495" t="s">
        <v>514</v>
      </c>
      <c r="D3" s="1496"/>
      <c r="E3" s="1497"/>
      <c r="F3" s="1500" t="s">
        <v>660</v>
      </c>
      <c r="G3" s="1501"/>
      <c r="H3" s="1500" t="s">
        <v>721</v>
      </c>
      <c r="I3" s="1501"/>
      <c r="J3" s="1500" t="s">
        <v>722</v>
      </c>
      <c r="K3" s="1501"/>
      <c r="L3" s="1500" t="s">
        <v>723</v>
      </c>
      <c r="M3" s="1501"/>
      <c r="N3" s="1500" t="s">
        <v>724</v>
      </c>
      <c r="O3" s="1501"/>
      <c r="P3" s="1500" t="s">
        <v>725</v>
      </c>
      <c r="Q3" s="1501"/>
      <c r="R3" s="1500" t="s">
        <v>726</v>
      </c>
      <c r="S3" s="1501"/>
    </row>
    <row r="4" spans="2:19" ht="18" customHeight="1">
      <c r="B4" s="108"/>
      <c r="C4" s="1498"/>
      <c r="D4" s="1499"/>
      <c r="E4" s="1499"/>
      <c r="F4" s="106" t="s">
        <v>515</v>
      </c>
      <c r="G4" s="107" t="s">
        <v>516</v>
      </c>
      <c r="H4" s="106" t="s">
        <v>20</v>
      </c>
      <c r="I4" s="107" t="s">
        <v>516</v>
      </c>
      <c r="J4" s="106" t="s">
        <v>20</v>
      </c>
      <c r="K4" s="107" t="s">
        <v>516</v>
      </c>
      <c r="L4" s="106" t="s">
        <v>20</v>
      </c>
      <c r="M4" s="107" t="s">
        <v>516</v>
      </c>
      <c r="N4" s="106" t="s">
        <v>20</v>
      </c>
      <c r="O4" s="107" t="s">
        <v>516</v>
      </c>
      <c r="P4" s="106" t="s">
        <v>20</v>
      </c>
      <c r="Q4" s="107" t="s">
        <v>516</v>
      </c>
      <c r="R4" s="106" t="s">
        <v>20</v>
      </c>
      <c r="S4" s="107" t="s">
        <v>516</v>
      </c>
    </row>
    <row r="5" spans="2:19" s="333" customFormat="1" ht="18" customHeight="1">
      <c r="B5" s="108">
        <v>1</v>
      </c>
      <c r="C5" s="146">
        <v>1</v>
      </c>
      <c r="D5" s="159" t="s">
        <v>520</v>
      </c>
      <c r="E5" s="152"/>
      <c r="F5" s="114">
        <f>SUM(F6:F7)+SUM(F9:F10)</f>
        <v>31505</v>
      </c>
      <c r="G5" s="113"/>
      <c r="H5" s="114">
        <f>SUM(H6:H7)+SUM(H9:H10)</f>
        <v>24651</v>
      </c>
      <c r="I5" s="332">
        <f>IF(F5&gt;0,(H5/F5)-1,"")</f>
        <v>-0.21755276940168222</v>
      </c>
      <c r="J5" s="114">
        <f>SUM(J6:J7)+SUM(J9:J10)</f>
        <v>24651</v>
      </c>
      <c r="K5" s="332">
        <f t="shared" ref="K5:K28" si="0">IF(H5&gt;0,(J5/H5)-1,"")</f>
        <v>0</v>
      </c>
      <c r="L5" s="114">
        <f>SUM(L6:L7)+SUM(L9:L10)</f>
        <v>24651</v>
      </c>
      <c r="M5" s="332">
        <f t="shared" ref="M5:M28" si="1">IF(J5&gt;0,(L5/J5)-1,"")</f>
        <v>0</v>
      </c>
      <c r="N5" s="114">
        <f>SUM(N6:N7)+SUM(N9:N10)</f>
        <v>24651</v>
      </c>
      <c r="O5" s="332">
        <f t="shared" ref="O5:O28" si="2">IF(L5&gt;0,(N5/L5)-1,"")</f>
        <v>0</v>
      </c>
      <c r="P5" s="114">
        <f>SUM(P6:P7)+SUM(P9:P10)</f>
        <v>24651</v>
      </c>
      <c r="Q5" s="332">
        <f t="shared" ref="Q5:Q28" si="3">IF(N5&gt;0,(P5/N5)-1,"")</f>
        <v>0</v>
      </c>
      <c r="R5" s="114">
        <f>SUM(R6:R7)+SUM(R9:R10)</f>
        <v>24651</v>
      </c>
      <c r="S5" s="332">
        <f t="shared" ref="S5:S28" si="4">IF(P5&gt;0,(R5/P5)-1,"")</f>
        <v>0</v>
      </c>
    </row>
    <row r="6" spans="2:19" ht="18" customHeight="1">
      <c r="B6" s="108"/>
      <c r="C6" s="334"/>
      <c r="D6" s="1594" t="s">
        <v>21</v>
      </c>
      <c r="E6" s="1595"/>
      <c r="F6" s="163">
        <v>1266</v>
      </c>
      <c r="G6" s="120"/>
      <c r="H6" s="163">
        <v>1209</v>
      </c>
      <c r="I6" s="335">
        <f t="shared" ref="I6:I28" si="5">IF(F6&gt;0,(H6/F6)-1,"")</f>
        <v>-4.502369668246442E-2</v>
      </c>
      <c r="J6" s="163">
        <v>1209</v>
      </c>
      <c r="K6" s="335">
        <f t="shared" si="0"/>
        <v>0</v>
      </c>
      <c r="L6" s="163">
        <v>1209</v>
      </c>
      <c r="M6" s="335">
        <f t="shared" si="1"/>
        <v>0</v>
      </c>
      <c r="N6" s="163">
        <v>1209</v>
      </c>
      <c r="O6" s="335">
        <f t="shared" si="2"/>
        <v>0</v>
      </c>
      <c r="P6" s="163">
        <v>1209</v>
      </c>
      <c r="Q6" s="335">
        <f t="shared" si="3"/>
        <v>0</v>
      </c>
      <c r="R6" s="163">
        <v>1209</v>
      </c>
      <c r="S6" s="335">
        <f t="shared" si="4"/>
        <v>0</v>
      </c>
    </row>
    <row r="7" spans="2:19" ht="18" customHeight="1">
      <c r="B7" s="108"/>
      <c r="C7" s="334"/>
      <c r="D7" s="1596" t="s">
        <v>22</v>
      </c>
      <c r="E7" s="1597"/>
      <c r="F7" s="336">
        <v>26145</v>
      </c>
      <c r="G7" s="337"/>
      <c r="H7" s="336">
        <v>22575</v>
      </c>
      <c r="I7" s="338">
        <f t="shared" si="5"/>
        <v>-0.13654618473895586</v>
      </c>
      <c r="J7" s="336">
        <v>22575</v>
      </c>
      <c r="K7" s="338">
        <f t="shared" si="0"/>
        <v>0</v>
      </c>
      <c r="L7" s="336">
        <v>22575</v>
      </c>
      <c r="M7" s="338">
        <f t="shared" si="1"/>
        <v>0</v>
      </c>
      <c r="N7" s="336">
        <v>22575</v>
      </c>
      <c r="O7" s="338">
        <f t="shared" si="2"/>
        <v>0</v>
      </c>
      <c r="P7" s="336">
        <v>22575</v>
      </c>
      <c r="Q7" s="338">
        <f t="shared" si="3"/>
        <v>0</v>
      </c>
      <c r="R7" s="336">
        <v>22575</v>
      </c>
      <c r="S7" s="338">
        <f t="shared" si="4"/>
        <v>0</v>
      </c>
    </row>
    <row r="8" spans="2:19" ht="18" customHeight="1">
      <c r="B8" s="108"/>
      <c r="C8" s="334"/>
      <c r="D8" s="339"/>
      <c r="E8" s="340" t="s">
        <v>23</v>
      </c>
      <c r="F8" s="169"/>
      <c r="G8" s="168"/>
      <c r="H8" s="169"/>
      <c r="I8" s="341" t="str">
        <f t="shared" si="5"/>
        <v/>
      </c>
      <c r="J8" s="169"/>
      <c r="K8" s="341" t="str">
        <f t="shared" si="0"/>
        <v/>
      </c>
      <c r="L8" s="169"/>
      <c r="M8" s="341" t="str">
        <f t="shared" si="1"/>
        <v/>
      </c>
      <c r="N8" s="169"/>
      <c r="O8" s="341" t="str">
        <f t="shared" si="2"/>
        <v/>
      </c>
      <c r="P8" s="169"/>
      <c r="Q8" s="341" t="str">
        <f t="shared" si="3"/>
        <v/>
      </c>
      <c r="R8" s="169"/>
      <c r="S8" s="341" t="str">
        <f t="shared" si="4"/>
        <v/>
      </c>
    </row>
    <row r="9" spans="2:19" ht="18" customHeight="1">
      <c r="B9" s="108"/>
      <c r="C9" s="334"/>
      <c r="D9" s="1594" t="s">
        <v>24</v>
      </c>
      <c r="E9" s="1595"/>
      <c r="F9" s="163">
        <v>2794</v>
      </c>
      <c r="G9" s="120"/>
      <c r="H9" s="163">
        <v>255</v>
      </c>
      <c r="I9" s="335">
        <f t="shared" si="5"/>
        <v>-0.90873299928418039</v>
      </c>
      <c r="J9" s="163">
        <v>255</v>
      </c>
      <c r="K9" s="335">
        <f t="shared" si="0"/>
        <v>0</v>
      </c>
      <c r="L9" s="163">
        <v>255</v>
      </c>
      <c r="M9" s="335">
        <f t="shared" si="1"/>
        <v>0</v>
      </c>
      <c r="N9" s="163">
        <v>255</v>
      </c>
      <c r="O9" s="335">
        <f t="shared" si="2"/>
        <v>0</v>
      </c>
      <c r="P9" s="163">
        <v>255</v>
      </c>
      <c r="Q9" s="335">
        <f t="shared" si="3"/>
        <v>0</v>
      </c>
      <c r="R9" s="163">
        <v>255</v>
      </c>
      <c r="S9" s="335">
        <f t="shared" si="4"/>
        <v>0</v>
      </c>
    </row>
    <row r="10" spans="2:19" ht="18" customHeight="1">
      <c r="B10" s="108"/>
      <c r="C10" s="342"/>
      <c r="D10" s="1598" t="s">
        <v>25</v>
      </c>
      <c r="E10" s="1599"/>
      <c r="F10" s="343">
        <v>1300</v>
      </c>
      <c r="G10" s="344"/>
      <c r="H10" s="343">
        <v>612</v>
      </c>
      <c r="I10" s="345">
        <f t="shared" si="5"/>
        <v>-0.52923076923076917</v>
      </c>
      <c r="J10" s="343">
        <v>612</v>
      </c>
      <c r="K10" s="345">
        <f t="shared" si="0"/>
        <v>0</v>
      </c>
      <c r="L10" s="343">
        <v>612</v>
      </c>
      <c r="M10" s="345">
        <f t="shared" si="1"/>
        <v>0</v>
      </c>
      <c r="N10" s="343">
        <v>612</v>
      </c>
      <c r="O10" s="345">
        <f t="shared" si="2"/>
        <v>0</v>
      </c>
      <c r="P10" s="343">
        <v>612</v>
      </c>
      <c r="Q10" s="345">
        <f t="shared" si="3"/>
        <v>0</v>
      </c>
      <c r="R10" s="343">
        <v>612</v>
      </c>
      <c r="S10" s="345">
        <f t="shared" si="4"/>
        <v>0</v>
      </c>
    </row>
    <row r="11" spans="2:19" s="333" customFormat="1" ht="18" customHeight="1">
      <c r="B11" s="108">
        <v>1</v>
      </c>
      <c r="C11" s="146">
        <v>2</v>
      </c>
      <c r="D11" s="346" t="s">
        <v>521</v>
      </c>
      <c r="E11" s="347"/>
      <c r="F11" s="348">
        <f>F12+F16</f>
        <v>182653</v>
      </c>
      <c r="G11" s="349"/>
      <c r="H11" s="348">
        <f>H12+H16</f>
        <v>176862</v>
      </c>
      <c r="I11" s="350">
        <f t="shared" si="5"/>
        <v>-3.1704926828467039E-2</v>
      </c>
      <c r="J11" s="348">
        <f>J12+J16</f>
        <v>170490</v>
      </c>
      <c r="K11" s="350">
        <f t="shared" si="0"/>
        <v>-3.6028089697051957E-2</v>
      </c>
      <c r="L11" s="348">
        <f>L12+L16</f>
        <v>165484</v>
      </c>
      <c r="M11" s="350">
        <f t="shared" si="1"/>
        <v>-2.9362425948735948E-2</v>
      </c>
      <c r="N11" s="348">
        <f>N12+N16</f>
        <v>160648</v>
      </c>
      <c r="O11" s="350">
        <f t="shared" si="2"/>
        <v>-2.9223369026612822E-2</v>
      </c>
      <c r="P11" s="348">
        <f>P12+P16</f>
        <v>154845</v>
      </c>
      <c r="Q11" s="350">
        <f t="shared" si="3"/>
        <v>-3.6122454061052744E-2</v>
      </c>
      <c r="R11" s="348">
        <f>R12+R16</f>
        <v>150332</v>
      </c>
      <c r="S11" s="350">
        <f t="shared" si="4"/>
        <v>-2.9145274306564661E-2</v>
      </c>
    </row>
    <row r="12" spans="2:19" s="333" customFormat="1" ht="18" customHeight="1">
      <c r="B12" s="108"/>
      <c r="C12" s="334"/>
      <c r="D12" s="351" t="s">
        <v>26</v>
      </c>
      <c r="E12" s="352"/>
      <c r="F12" s="353">
        <f>SUM(F13:F15)</f>
        <v>182046</v>
      </c>
      <c r="G12" s="337"/>
      <c r="H12" s="353">
        <f>SUM(H13:H15)</f>
        <v>176217</v>
      </c>
      <c r="I12" s="338">
        <f t="shared" si="5"/>
        <v>-3.2019379717214358E-2</v>
      </c>
      <c r="J12" s="353">
        <f>SUM(J13:J15)</f>
        <v>169845</v>
      </c>
      <c r="K12" s="338">
        <f t="shared" si="0"/>
        <v>-3.6159961865200319E-2</v>
      </c>
      <c r="L12" s="353">
        <f>SUM(L13:L15)</f>
        <v>164839</v>
      </c>
      <c r="M12" s="338">
        <f t="shared" si="1"/>
        <v>-2.9473932114575052E-2</v>
      </c>
      <c r="N12" s="353">
        <f>SUM(N13:N15)</f>
        <v>160003</v>
      </c>
      <c r="O12" s="338">
        <f t="shared" si="2"/>
        <v>-2.9337717409108288E-2</v>
      </c>
      <c r="P12" s="353">
        <f>SUM(P13:P15)</f>
        <v>154200</v>
      </c>
      <c r="Q12" s="338">
        <f t="shared" si="3"/>
        <v>-3.6268069973688033E-2</v>
      </c>
      <c r="R12" s="353">
        <f>SUM(R13:R15)</f>
        <v>149687</v>
      </c>
      <c r="S12" s="338">
        <f t="shared" si="4"/>
        <v>-2.9267185473411117E-2</v>
      </c>
    </row>
    <row r="13" spans="2:19" ht="18" customHeight="1">
      <c r="B13" s="108"/>
      <c r="C13" s="109"/>
      <c r="D13" s="354"/>
      <c r="E13" s="355" t="s">
        <v>27</v>
      </c>
      <c r="F13" s="163">
        <v>12552</v>
      </c>
      <c r="G13" s="120"/>
      <c r="H13" s="163">
        <v>12056</v>
      </c>
      <c r="I13" s="335">
        <f t="shared" si="5"/>
        <v>-3.9515615041427643E-2</v>
      </c>
      <c r="J13" s="163">
        <v>11453</v>
      </c>
      <c r="K13" s="335">
        <f t="shared" si="0"/>
        <v>-5.0016589250165944E-2</v>
      </c>
      <c r="L13" s="163">
        <v>11453</v>
      </c>
      <c r="M13" s="335">
        <f t="shared" si="1"/>
        <v>0</v>
      </c>
      <c r="N13" s="163">
        <v>11453</v>
      </c>
      <c r="O13" s="335">
        <f t="shared" si="2"/>
        <v>0</v>
      </c>
      <c r="P13" s="163">
        <v>10880</v>
      </c>
      <c r="Q13" s="335">
        <f t="shared" si="3"/>
        <v>-5.0030559678686859E-2</v>
      </c>
      <c r="R13" s="163">
        <v>10880</v>
      </c>
      <c r="S13" s="335">
        <f t="shared" si="4"/>
        <v>0</v>
      </c>
    </row>
    <row r="14" spans="2:19" ht="18" customHeight="1">
      <c r="B14" s="108"/>
      <c r="C14" s="109"/>
      <c r="D14" s="354"/>
      <c r="E14" s="355" t="s">
        <v>28</v>
      </c>
      <c r="F14" s="163">
        <v>11732</v>
      </c>
      <c r="G14" s="120"/>
      <c r="H14" s="163">
        <v>11739</v>
      </c>
      <c r="I14" s="335">
        <f t="shared" si="5"/>
        <v>5.966587112171684E-4</v>
      </c>
      <c r="J14" s="163">
        <v>11152</v>
      </c>
      <c r="K14" s="335">
        <f t="shared" si="0"/>
        <v>-5.0004259306584919E-2</v>
      </c>
      <c r="L14" s="163">
        <v>11152</v>
      </c>
      <c r="M14" s="335">
        <f t="shared" si="1"/>
        <v>0</v>
      </c>
      <c r="N14" s="163">
        <v>11152</v>
      </c>
      <c r="O14" s="335">
        <f t="shared" si="2"/>
        <v>0</v>
      </c>
      <c r="P14" s="163">
        <v>10594</v>
      </c>
      <c r="Q14" s="335">
        <f t="shared" si="3"/>
        <v>-5.0035868005738893E-2</v>
      </c>
      <c r="R14" s="163">
        <v>10594</v>
      </c>
      <c r="S14" s="335">
        <f t="shared" si="4"/>
        <v>0</v>
      </c>
    </row>
    <row r="15" spans="2:19" ht="18" customHeight="1">
      <c r="B15" s="108"/>
      <c r="C15" s="109"/>
      <c r="D15" s="356"/>
      <c r="E15" s="357" t="s">
        <v>29</v>
      </c>
      <c r="F15" s="169">
        <v>157762</v>
      </c>
      <c r="G15" s="168"/>
      <c r="H15" s="169">
        <v>152422</v>
      </c>
      <c r="I15" s="341">
        <f t="shared" si="5"/>
        <v>-3.3848455268062017E-2</v>
      </c>
      <c r="J15" s="169">
        <v>147240</v>
      </c>
      <c r="K15" s="341">
        <f t="shared" si="0"/>
        <v>-3.3997716865019512E-2</v>
      </c>
      <c r="L15" s="169">
        <v>142234</v>
      </c>
      <c r="M15" s="341">
        <f t="shared" si="1"/>
        <v>-3.399891333876659E-2</v>
      </c>
      <c r="N15" s="169">
        <v>137398</v>
      </c>
      <c r="O15" s="341">
        <f t="shared" si="2"/>
        <v>-3.400030934938203E-2</v>
      </c>
      <c r="P15" s="169">
        <v>132726</v>
      </c>
      <c r="Q15" s="341">
        <f t="shared" si="3"/>
        <v>-3.4003406163117367E-2</v>
      </c>
      <c r="R15" s="169">
        <v>128213</v>
      </c>
      <c r="S15" s="341">
        <f t="shared" si="4"/>
        <v>-3.4002380844747826E-2</v>
      </c>
    </row>
    <row r="16" spans="2:19" ht="18" customHeight="1">
      <c r="B16" s="108"/>
      <c r="C16" s="256"/>
      <c r="D16" s="367" t="s">
        <v>606</v>
      </c>
      <c r="E16" s="366"/>
      <c r="F16" s="129">
        <v>607</v>
      </c>
      <c r="G16" s="128"/>
      <c r="H16" s="129">
        <v>645</v>
      </c>
      <c r="I16" s="360">
        <f t="shared" si="5"/>
        <v>6.2602965403624422E-2</v>
      </c>
      <c r="J16" s="129">
        <v>645</v>
      </c>
      <c r="K16" s="360">
        <f t="shared" si="0"/>
        <v>0</v>
      </c>
      <c r="L16" s="129">
        <v>645</v>
      </c>
      <c r="M16" s="360">
        <f t="shared" si="1"/>
        <v>0</v>
      </c>
      <c r="N16" s="129">
        <v>645</v>
      </c>
      <c r="O16" s="360">
        <f t="shared" si="2"/>
        <v>0</v>
      </c>
      <c r="P16" s="129">
        <v>645</v>
      </c>
      <c r="Q16" s="360">
        <f t="shared" si="3"/>
        <v>0</v>
      </c>
      <c r="R16" s="129">
        <v>645</v>
      </c>
      <c r="S16" s="360">
        <f t="shared" si="4"/>
        <v>0</v>
      </c>
    </row>
    <row r="17" spans="1:19" ht="18" customHeight="1">
      <c r="B17" s="108">
        <v>1</v>
      </c>
      <c r="C17" s="256">
        <v>3</v>
      </c>
      <c r="D17" s="361" t="s">
        <v>30</v>
      </c>
      <c r="E17" s="362"/>
      <c r="F17" s="343">
        <v>3764</v>
      </c>
      <c r="G17" s="344"/>
      <c r="H17" s="343">
        <v>3959</v>
      </c>
      <c r="I17" s="345">
        <f t="shared" si="5"/>
        <v>5.1806588735387793E-2</v>
      </c>
      <c r="J17" s="343">
        <v>3959</v>
      </c>
      <c r="K17" s="345">
        <f t="shared" si="0"/>
        <v>0</v>
      </c>
      <c r="L17" s="343">
        <v>3959</v>
      </c>
      <c r="M17" s="345">
        <f t="shared" si="1"/>
        <v>0</v>
      </c>
      <c r="N17" s="343">
        <v>3959</v>
      </c>
      <c r="O17" s="345">
        <f t="shared" si="2"/>
        <v>0</v>
      </c>
      <c r="P17" s="343">
        <v>3959</v>
      </c>
      <c r="Q17" s="345">
        <f t="shared" si="3"/>
        <v>0</v>
      </c>
      <c r="R17" s="343">
        <v>3959</v>
      </c>
      <c r="S17" s="345">
        <f t="shared" si="4"/>
        <v>0</v>
      </c>
    </row>
    <row r="18" spans="1:19" ht="18" customHeight="1">
      <c r="B18" s="108">
        <v>1</v>
      </c>
      <c r="C18" s="135">
        <v>4</v>
      </c>
      <c r="D18" s="136" t="s">
        <v>31</v>
      </c>
      <c r="E18" s="362"/>
      <c r="F18" s="343">
        <v>2261</v>
      </c>
      <c r="G18" s="139"/>
      <c r="H18" s="343">
        <v>1162</v>
      </c>
      <c r="I18" s="363">
        <f t="shared" si="5"/>
        <v>-0.48606811145510831</v>
      </c>
      <c r="J18" s="343">
        <v>1162</v>
      </c>
      <c r="K18" s="363">
        <f t="shared" si="0"/>
        <v>0</v>
      </c>
      <c r="L18" s="343">
        <v>1162</v>
      </c>
      <c r="M18" s="363">
        <f t="shared" si="1"/>
        <v>0</v>
      </c>
      <c r="N18" s="343">
        <v>1162</v>
      </c>
      <c r="O18" s="363">
        <f t="shared" si="2"/>
        <v>0</v>
      </c>
      <c r="P18" s="343">
        <v>1162</v>
      </c>
      <c r="Q18" s="363">
        <f t="shared" si="3"/>
        <v>0</v>
      </c>
      <c r="R18" s="343">
        <v>1162</v>
      </c>
      <c r="S18" s="363">
        <f t="shared" si="4"/>
        <v>0</v>
      </c>
    </row>
    <row r="19" spans="1:19" ht="18" customHeight="1">
      <c r="B19" s="108">
        <v>1</v>
      </c>
      <c r="C19" s="135">
        <v>5</v>
      </c>
      <c r="D19" s="1600" t="s">
        <v>32</v>
      </c>
      <c r="E19" s="1601"/>
      <c r="F19" s="140"/>
      <c r="G19" s="139"/>
      <c r="H19" s="140"/>
      <c r="I19" s="363" t="str">
        <f>IF(F19&gt;0,(H19/F19)-1,"")</f>
        <v/>
      </c>
      <c r="J19" s="343"/>
      <c r="K19" s="363" t="str">
        <f>IF(H19&gt;0,(J19/H19)-1,"")</f>
        <v/>
      </c>
      <c r="L19" s="343"/>
      <c r="M19" s="363" t="str">
        <f>IF(J19&gt;0,(L19/J19)-1,"")</f>
        <v/>
      </c>
      <c r="N19" s="343"/>
      <c r="O19" s="363" t="str">
        <f>IF(L19&gt;0,(N19/L19)-1,"")</f>
        <v/>
      </c>
      <c r="P19" s="343"/>
      <c r="Q19" s="363" t="str">
        <f>IF(N19&gt;0,(P19/N19)-1,"")</f>
        <v/>
      </c>
      <c r="R19" s="343"/>
      <c r="S19" s="363" t="str">
        <f>IF(P19&gt;0,(R19/P19)-1,"")</f>
        <v/>
      </c>
    </row>
    <row r="20" spans="1:19" ht="18" customHeight="1">
      <c r="B20" s="108">
        <v>1</v>
      </c>
      <c r="C20" s="109">
        <v>6</v>
      </c>
      <c r="D20" s="110" t="s">
        <v>33</v>
      </c>
      <c r="E20" s="111"/>
      <c r="F20" s="264">
        <f>SUM(F21:F22)</f>
        <v>0</v>
      </c>
      <c r="G20" s="337"/>
      <c r="H20" s="264">
        <f>SUM(H21:H22)</f>
        <v>0</v>
      </c>
      <c r="I20" s="338" t="str">
        <f t="shared" si="5"/>
        <v/>
      </c>
      <c r="J20" s="264">
        <f>SUM(J21:J22)</f>
        <v>0</v>
      </c>
      <c r="K20" s="338" t="str">
        <f t="shared" si="0"/>
        <v/>
      </c>
      <c r="L20" s="264">
        <f>SUM(L21:L22)</f>
        <v>0</v>
      </c>
      <c r="M20" s="338" t="str">
        <f t="shared" si="1"/>
        <v/>
      </c>
      <c r="N20" s="264">
        <f>SUM(N21:N22)</f>
        <v>0</v>
      </c>
      <c r="O20" s="338" t="str">
        <f t="shared" si="2"/>
        <v/>
      </c>
      <c r="P20" s="264">
        <f>SUM(P21:P22)</f>
        <v>0</v>
      </c>
      <c r="Q20" s="338" t="str">
        <f t="shared" si="3"/>
        <v/>
      </c>
      <c r="R20" s="264">
        <f>SUM(R21:R22)</f>
        <v>0</v>
      </c>
      <c r="S20" s="338" t="str">
        <f t="shared" si="4"/>
        <v/>
      </c>
    </row>
    <row r="21" spans="1:19" ht="18" customHeight="1">
      <c r="B21" s="108"/>
      <c r="C21" s="334"/>
      <c r="D21" s="364" t="s">
        <v>34</v>
      </c>
      <c r="E21" s="359"/>
      <c r="F21" s="163"/>
      <c r="G21" s="120"/>
      <c r="H21" s="163"/>
      <c r="I21" s="335" t="str">
        <f t="shared" si="5"/>
        <v/>
      </c>
      <c r="J21" s="163"/>
      <c r="K21" s="335" t="str">
        <f t="shared" si="0"/>
        <v/>
      </c>
      <c r="L21" s="163"/>
      <c r="M21" s="335" t="str">
        <f t="shared" si="1"/>
        <v/>
      </c>
      <c r="N21" s="163"/>
      <c r="O21" s="335" t="str">
        <f t="shared" si="2"/>
        <v/>
      </c>
      <c r="P21" s="163"/>
      <c r="Q21" s="335" t="str">
        <f t="shared" si="3"/>
        <v/>
      </c>
      <c r="R21" s="163"/>
      <c r="S21" s="335" t="str">
        <f t="shared" si="4"/>
        <v/>
      </c>
    </row>
    <row r="22" spans="1:19" ht="18" customHeight="1">
      <c r="B22" s="108"/>
      <c r="C22" s="342"/>
      <c r="D22" s="365" t="s">
        <v>35</v>
      </c>
      <c r="E22" s="366"/>
      <c r="F22" s="129"/>
      <c r="G22" s="128"/>
      <c r="H22" s="129"/>
      <c r="I22" s="360" t="str">
        <f t="shared" si="5"/>
        <v/>
      </c>
      <c r="J22" s="129"/>
      <c r="K22" s="360" t="str">
        <f t="shared" si="0"/>
        <v/>
      </c>
      <c r="L22" s="129"/>
      <c r="M22" s="360" t="str">
        <f t="shared" si="1"/>
        <v/>
      </c>
      <c r="N22" s="129"/>
      <c r="O22" s="360" t="str">
        <f t="shared" si="2"/>
        <v/>
      </c>
      <c r="P22" s="129"/>
      <c r="Q22" s="360" t="str">
        <f t="shared" si="3"/>
        <v/>
      </c>
      <c r="R22" s="129"/>
      <c r="S22" s="360" t="str">
        <f t="shared" si="4"/>
        <v/>
      </c>
    </row>
    <row r="23" spans="1:19" ht="18" customHeight="1">
      <c r="A23" s="191" t="s">
        <v>36</v>
      </c>
      <c r="B23" s="108">
        <v>1</v>
      </c>
      <c r="C23" s="135">
        <v>7</v>
      </c>
      <c r="D23" s="361" t="s">
        <v>37</v>
      </c>
      <c r="E23" s="362"/>
      <c r="F23" s="343"/>
      <c r="G23" s="139"/>
      <c r="H23" s="343"/>
      <c r="I23" s="363" t="str">
        <f t="shared" si="5"/>
        <v/>
      </c>
      <c r="J23" s="343"/>
      <c r="K23" s="363" t="str">
        <f t="shared" si="0"/>
        <v/>
      </c>
      <c r="L23" s="343"/>
      <c r="M23" s="363" t="str">
        <f t="shared" si="1"/>
        <v/>
      </c>
      <c r="N23" s="343"/>
      <c r="O23" s="363" t="str">
        <f t="shared" si="2"/>
        <v/>
      </c>
      <c r="P23" s="343"/>
      <c r="Q23" s="363" t="str">
        <f t="shared" si="3"/>
        <v/>
      </c>
      <c r="R23" s="343"/>
      <c r="S23" s="363" t="str">
        <f t="shared" si="4"/>
        <v/>
      </c>
    </row>
    <row r="24" spans="1:19" ht="18" customHeight="1">
      <c r="A24" s="191" t="s">
        <v>36</v>
      </c>
      <c r="B24" s="108">
        <v>1</v>
      </c>
      <c r="C24" s="135">
        <v>8</v>
      </c>
      <c r="D24" s="1600" t="s">
        <v>38</v>
      </c>
      <c r="E24" s="1601"/>
      <c r="F24" s="140"/>
      <c r="G24" s="139"/>
      <c r="H24" s="140"/>
      <c r="I24" s="363" t="str">
        <f t="shared" si="5"/>
        <v/>
      </c>
      <c r="J24" s="140"/>
      <c r="K24" s="363" t="str">
        <f t="shared" si="0"/>
        <v/>
      </c>
      <c r="L24" s="140"/>
      <c r="M24" s="363" t="str">
        <f t="shared" si="1"/>
        <v/>
      </c>
      <c r="N24" s="140"/>
      <c r="O24" s="363" t="str">
        <f t="shared" si="2"/>
        <v/>
      </c>
      <c r="P24" s="140"/>
      <c r="Q24" s="363" t="str">
        <f t="shared" si="3"/>
        <v/>
      </c>
      <c r="R24" s="140"/>
      <c r="S24" s="363" t="str">
        <f t="shared" si="4"/>
        <v/>
      </c>
    </row>
    <row r="25" spans="1:19" s="333" customFormat="1" ht="18" customHeight="1">
      <c r="A25" s="333" t="s">
        <v>36</v>
      </c>
      <c r="B25" s="108">
        <v>1</v>
      </c>
      <c r="C25" s="146">
        <v>9</v>
      </c>
      <c r="D25" s="1590" t="s">
        <v>39</v>
      </c>
      <c r="E25" s="1591"/>
      <c r="F25" s="114">
        <f>SUM(F26:F27)</f>
        <v>0</v>
      </c>
      <c r="G25" s="113"/>
      <c r="H25" s="114">
        <f>SUM(H26:H27)</f>
        <v>0</v>
      </c>
      <c r="I25" s="332" t="str">
        <f t="shared" si="5"/>
        <v/>
      </c>
      <c r="J25" s="114">
        <f>SUM(J26:J27)</f>
        <v>0</v>
      </c>
      <c r="K25" s="332" t="str">
        <f t="shared" si="0"/>
        <v/>
      </c>
      <c r="L25" s="114">
        <f>SUM(L26:L27)</f>
        <v>0</v>
      </c>
      <c r="M25" s="332" t="str">
        <f t="shared" si="1"/>
        <v/>
      </c>
      <c r="N25" s="114">
        <f>SUM(N26:N27)</f>
        <v>0</v>
      </c>
      <c r="O25" s="332" t="str">
        <f t="shared" si="2"/>
        <v/>
      </c>
      <c r="P25" s="114">
        <f>SUM(P26:P27)</f>
        <v>0</v>
      </c>
      <c r="Q25" s="332" t="str">
        <f t="shared" si="3"/>
        <v/>
      </c>
      <c r="R25" s="114">
        <f>SUM(R26:R27)</f>
        <v>0</v>
      </c>
      <c r="S25" s="332" t="str">
        <f t="shared" si="4"/>
        <v/>
      </c>
    </row>
    <row r="26" spans="1:19" ht="18" customHeight="1">
      <c r="B26" s="108"/>
      <c r="C26" s="109"/>
      <c r="D26" s="358" t="s">
        <v>40</v>
      </c>
      <c r="E26" s="359"/>
      <c r="F26" s="163"/>
      <c r="G26" s="120"/>
      <c r="H26" s="163"/>
      <c r="I26" s="335" t="str">
        <f t="shared" si="5"/>
        <v/>
      </c>
      <c r="J26" s="163"/>
      <c r="K26" s="335" t="str">
        <f t="shared" si="0"/>
        <v/>
      </c>
      <c r="L26" s="163"/>
      <c r="M26" s="335" t="str">
        <f t="shared" si="1"/>
        <v/>
      </c>
      <c r="N26" s="163"/>
      <c r="O26" s="335" t="str">
        <f t="shared" si="2"/>
        <v/>
      </c>
      <c r="P26" s="163"/>
      <c r="Q26" s="335" t="str">
        <f t="shared" si="3"/>
        <v/>
      </c>
      <c r="R26" s="163"/>
      <c r="S26" s="335" t="str">
        <f t="shared" si="4"/>
        <v/>
      </c>
    </row>
    <row r="27" spans="1:19" ht="18" customHeight="1">
      <c r="B27" s="108"/>
      <c r="C27" s="109"/>
      <c r="D27" s="367" t="s">
        <v>41</v>
      </c>
      <c r="E27" s="366"/>
      <c r="F27" s="129"/>
      <c r="G27" s="128"/>
      <c r="H27" s="129"/>
      <c r="I27" s="360" t="str">
        <f t="shared" si="5"/>
        <v/>
      </c>
      <c r="J27" s="129"/>
      <c r="K27" s="360" t="str">
        <f t="shared" si="0"/>
        <v/>
      </c>
      <c r="L27" s="129"/>
      <c r="M27" s="360" t="str">
        <f t="shared" si="1"/>
        <v/>
      </c>
      <c r="N27" s="129"/>
      <c r="O27" s="360" t="str">
        <f t="shared" si="2"/>
        <v/>
      </c>
      <c r="P27" s="129"/>
      <c r="Q27" s="360" t="str">
        <f t="shared" si="3"/>
        <v/>
      </c>
      <c r="R27" s="129"/>
      <c r="S27" s="360" t="str">
        <f t="shared" si="4"/>
        <v/>
      </c>
    </row>
    <row r="28" spans="1:19" ht="18" customHeight="1" thickBot="1">
      <c r="A28" s="191" t="s">
        <v>36</v>
      </c>
      <c r="B28" s="108">
        <v>1</v>
      </c>
      <c r="C28" s="368" t="s">
        <v>42</v>
      </c>
      <c r="D28" s="146"/>
      <c r="E28" s="111"/>
      <c r="F28" s="336">
        <v>0</v>
      </c>
      <c r="G28" s="113"/>
      <c r="H28" s="336">
        <v>0</v>
      </c>
      <c r="I28" s="332" t="str">
        <f t="shared" si="5"/>
        <v/>
      </c>
      <c r="J28" s="336">
        <v>0</v>
      </c>
      <c r="K28" s="332" t="str">
        <f t="shared" si="0"/>
        <v/>
      </c>
      <c r="L28" s="336">
        <v>0</v>
      </c>
      <c r="M28" s="332" t="str">
        <f t="shared" si="1"/>
        <v/>
      </c>
      <c r="N28" s="336">
        <v>0</v>
      </c>
      <c r="O28" s="332" t="str">
        <f t="shared" si="2"/>
        <v/>
      </c>
      <c r="P28" s="336">
        <v>0</v>
      </c>
      <c r="Q28" s="332" t="str">
        <f t="shared" si="3"/>
        <v/>
      </c>
      <c r="R28" s="336">
        <v>0</v>
      </c>
      <c r="S28" s="332" t="str">
        <f t="shared" si="4"/>
        <v/>
      </c>
    </row>
    <row r="29" spans="1:19" s="333" customFormat="1" ht="21" customHeight="1" thickTop="1" thickBot="1">
      <c r="B29" s="108"/>
      <c r="C29" s="1592" t="s">
        <v>43</v>
      </c>
      <c r="D29" s="1593"/>
      <c r="E29" s="1593"/>
      <c r="F29" s="369">
        <f>SUMIF($B$5:$B$28,"1",F5:F28)</f>
        <v>220183</v>
      </c>
      <c r="G29" s="370"/>
      <c r="H29" s="369">
        <f>SUMIF($B$5:$B$28,"1",H5:H28)</f>
        <v>206634</v>
      </c>
      <c r="I29" s="371">
        <f>IF(F29&gt;0,(H29/F29)-1,"")</f>
        <v>-6.1535177556850451E-2</v>
      </c>
      <c r="J29" s="369">
        <f>SUMIF($B$5:$B$28,"1",J5:J28)</f>
        <v>200262</v>
      </c>
      <c r="K29" s="371">
        <f>IF(H29&gt;0,(J29/H29)-1,"")</f>
        <v>-3.0837132320915228E-2</v>
      </c>
      <c r="L29" s="369">
        <f>SUMIF($B$5:$B$28,"1",L5:L28)</f>
        <v>195256</v>
      </c>
      <c r="M29" s="371">
        <f>IF(J29&gt;0,(L29/J29)-1,"")</f>
        <v>-2.4997253597786928E-2</v>
      </c>
      <c r="N29" s="369">
        <f>SUMIF($B$5:$B$28,"1",N5:N28)</f>
        <v>190420</v>
      </c>
      <c r="O29" s="371">
        <f>IF(L29&gt;0,(N29/L29)-1,"")</f>
        <v>-2.4767484737984957E-2</v>
      </c>
      <c r="P29" s="369">
        <f>SUMIF($B$5:$B$28,"1",P5:P28)</f>
        <v>184617</v>
      </c>
      <c r="Q29" s="371">
        <f>IF(N29&gt;0,(P29/N29)-1,"")</f>
        <v>-3.0474740048314297E-2</v>
      </c>
      <c r="R29" s="369">
        <f>SUMIF($B$5:$B$28,"1",R5:R28)</f>
        <v>180104</v>
      </c>
      <c r="S29" s="371">
        <f>IF(P29&gt;0,(R29/P29)-1,"")</f>
        <v>-2.4445202771142371E-2</v>
      </c>
    </row>
    <row r="30" spans="1:19" ht="8.25" customHeight="1" thickTop="1"/>
  </sheetData>
  <mergeCells count="18">
    <mergeCell ref="P1:Q1"/>
    <mergeCell ref="R1:S1"/>
    <mergeCell ref="C3:E4"/>
    <mergeCell ref="F3:G3"/>
    <mergeCell ref="H3:I3"/>
    <mergeCell ref="J3:K3"/>
    <mergeCell ref="L3:M3"/>
    <mergeCell ref="N3:O3"/>
    <mergeCell ref="P3:Q3"/>
    <mergeCell ref="R3:S3"/>
    <mergeCell ref="D25:E25"/>
    <mergeCell ref="C29:E29"/>
    <mergeCell ref="D6:E6"/>
    <mergeCell ref="D7:E7"/>
    <mergeCell ref="D9:E9"/>
    <mergeCell ref="D10:E10"/>
    <mergeCell ref="D19:E19"/>
    <mergeCell ref="D24:E24"/>
  </mergeCells>
  <phoneticPr fontId="2"/>
  <printOptions horizontalCentered="1"/>
  <pageMargins left="0.59055118110236227" right="0.59055118110236227" top="0.59055118110236227" bottom="0.39370078740157483" header="0.39370078740157483" footer="0.39370078740157483"/>
  <pageSetup paperSize="9" fitToWidth="0" orientation="landscape"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Q37"/>
  <sheetViews>
    <sheetView showGridLines="0" showZeros="0" view="pageBreakPreview" zoomScale="115" zoomScaleNormal="100" zoomScaleSheetLayoutView="115" workbookViewId="0">
      <pane xSplit="5" ySplit="5" topLeftCell="F6" activePane="bottomRight" state="frozen"/>
      <selection activeCell="B3" sqref="B3:H23"/>
      <selection pane="topRight" activeCell="B3" sqref="B3:H23"/>
      <selection pane="bottomLeft" activeCell="B3" sqref="B3:H23"/>
      <selection pane="bottomRight" activeCell="B2" sqref="B2"/>
    </sheetView>
  </sheetViews>
  <sheetFormatPr defaultRowHeight="11.25"/>
  <cols>
    <col min="1" max="1" width="1.375" style="372" customWidth="1"/>
    <col min="2" max="2" width="3.25" style="372" customWidth="1"/>
    <col min="3" max="3" width="7.625" style="372" customWidth="1"/>
    <col min="4" max="4" width="23.375" style="372" customWidth="1"/>
    <col min="5" max="5" width="3" style="372" customWidth="1"/>
    <col min="6" max="6" width="10.625" style="372" customWidth="1"/>
    <col min="7" max="7" width="5.625" style="372" customWidth="1"/>
    <col min="8" max="8" width="10.625" style="372" customWidth="1"/>
    <col min="9" max="9" width="5.625" style="372" customWidth="1"/>
    <col min="10" max="10" width="10.625" style="372" customWidth="1"/>
    <col min="11" max="11" width="5.625" style="372" customWidth="1"/>
    <col min="12" max="12" width="10.625" style="372" customWidth="1"/>
    <col min="13" max="13" width="5.625" style="372" customWidth="1"/>
    <col min="14" max="14" width="10.625" style="372" customWidth="1"/>
    <col min="15" max="15" width="5.625" style="372" customWidth="1"/>
    <col min="16" max="16" width="10.625" style="372" customWidth="1"/>
    <col min="17" max="17" width="5.625" style="372" customWidth="1"/>
    <col min="18" max="16384" width="9" style="372"/>
  </cols>
  <sheetData>
    <row r="1" spans="1:17" ht="5.25" customHeight="1"/>
    <row r="2" spans="1:17" ht="20.25" customHeight="1">
      <c r="B2" s="373" t="s">
        <v>630</v>
      </c>
      <c r="P2" s="1652" t="s">
        <v>14</v>
      </c>
      <c r="Q2" s="1653"/>
    </row>
    <row r="3" spans="1:17" ht="22.5" customHeight="1">
      <c r="B3" s="374" t="s">
        <v>44</v>
      </c>
      <c r="Q3" s="375" t="s">
        <v>45</v>
      </c>
    </row>
    <row r="4" spans="1:17" ht="9" customHeight="1">
      <c r="B4" s="1615" t="s">
        <v>46</v>
      </c>
      <c r="C4" s="1616"/>
      <c r="D4" s="1616"/>
      <c r="E4" s="1617"/>
      <c r="F4" s="1606" t="s">
        <v>727</v>
      </c>
      <c r="G4" s="377"/>
      <c r="H4" s="1606">
        <v>2</v>
      </c>
      <c r="I4" s="377"/>
      <c r="J4" s="1606">
        <f>H4+1</f>
        <v>3</v>
      </c>
      <c r="K4" s="377"/>
      <c r="L4" s="1606">
        <f>J4+1</f>
        <v>4</v>
      </c>
      <c r="M4" s="377"/>
      <c r="N4" s="1606">
        <f>L4+1</f>
        <v>5</v>
      </c>
      <c r="O4" s="377"/>
      <c r="P4" s="1606">
        <f>N4+1</f>
        <v>6</v>
      </c>
      <c r="Q4" s="377"/>
    </row>
    <row r="5" spans="1:17" ht="15" customHeight="1" thickBot="1">
      <c r="B5" s="1618"/>
      <c r="C5" s="1619"/>
      <c r="D5" s="1619"/>
      <c r="E5" s="1620"/>
      <c r="F5" s="1607"/>
      <c r="G5" s="379" t="s">
        <v>516</v>
      </c>
      <c r="H5" s="1607"/>
      <c r="I5" s="379" t="s">
        <v>516</v>
      </c>
      <c r="J5" s="1607"/>
      <c r="K5" s="379" t="s">
        <v>516</v>
      </c>
      <c r="L5" s="1607"/>
      <c r="M5" s="380" t="s">
        <v>516</v>
      </c>
      <c r="N5" s="1607"/>
      <c r="O5" s="381" t="s">
        <v>516</v>
      </c>
      <c r="P5" s="1607"/>
      <c r="Q5" s="381" t="s">
        <v>516</v>
      </c>
    </row>
    <row r="6" spans="1:17" ht="17.25" customHeight="1" thickTop="1">
      <c r="A6" s="372">
        <v>1</v>
      </c>
      <c r="B6" s="1644" t="s">
        <v>47</v>
      </c>
      <c r="C6" s="1647" t="s">
        <v>48</v>
      </c>
      <c r="D6" s="1648"/>
      <c r="E6" s="1649"/>
      <c r="F6" s="382">
        <v>138637</v>
      </c>
      <c r="G6" s="383"/>
      <c r="H6" s="382">
        <v>138637</v>
      </c>
      <c r="I6" s="384">
        <f t="shared" ref="I6:I24" si="0">IF(F6&gt;0,(H6/F6)-1,"")</f>
        <v>0</v>
      </c>
      <c r="J6" s="382">
        <v>138637</v>
      </c>
      <c r="K6" s="384">
        <f t="shared" ref="K6:K24" si="1">IF(H6&gt;0,(J6/H6)-1,"")</f>
        <v>0</v>
      </c>
      <c r="L6" s="382">
        <v>138637</v>
      </c>
      <c r="M6" s="384">
        <f t="shared" ref="M6:M24" si="2">IF(J6&gt;0,(L6/J6)-1,"")</f>
        <v>0</v>
      </c>
      <c r="N6" s="382">
        <v>138637</v>
      </c>
      <c r="O6" s="384">
        <f t="shared" ref="O6:O24" si="3">IF(L6&gt;0,(N6/L6)-1,"")</f>
        <v>0</v>
      </c>
      <c r="P6" s="382">
        <v>138637</v>
      </c>
      <c r="Q6" s="384">
        <f t="shared" ref="Q6:Q24" si="4">IF(N6&gt;0,(P6/N6)-1,"")</f>
        <v>0</v>
      </c>
    </row>
    <row r="7" spans="1:17" ht="17.25" customHeight="1">
      <c r="A7" s="372">
        <v>1</v>
      </c>
      <c r="B7" s="1645"/>
      <c r="C7" s="1636" t="s">
        <v>49</v>
      </c>
      <c r="D7" s="1650"/>
      <c r="E7" s="1651"/>
      <c r="F7" s="385">
        <v>590397</v>
      </c>
      <c r="G7" s="386"/>
      <c r="H7" s="385">
        <v>586855</v>
      </c>
      <c r="I7" s="387">
        <f t="shared" si="0"/>
        <v>-5.9993529777421228E-3</v>
      </c>
      <c r="J7" s="385">
        <v>586855</v>
      </c>
      <c r="K7" s="387">
        <f t="shared" si="1"/>
        <v>0</v>
      </c>
      <c r="L7" s="385">
        <v>586855</v>
      </c>
      <c r="M7" s="387">
        <f t="shared" si="2"/>
        <v>0</v>
      </c>
      <c r="N7" s="385">
        <v>586855</v>
      </c>
      <c r="O7" s="387">
        <f t="shared" si="3"/>
        <v>0</v>
      </c>
      <c r="P7" s="385">
        <v>586855</v>
      </c>
      <c r="Q7" s="387">
        <f t="shared" si="4"/>
        <v>0</v>
      </c>
    </row>
    <row r="8" spans="1:17" ht="17.25" customHeight="1">
      <c r="A8" s="372">
        <v>1</v>
      </c>
      <c r="B8" s="1645"/>
      <c r="C8" s="1636" t="s">
        <v>50</v>
      </c>
      <c r="D8" s="1650"/>
      <c r="E8" s="1651"/>
      <c r="F8" s="388">
        <f>SUM(○参考２!P78:P79)</f>
        <v>12590</v>
      </c>
      <c r="G8" s="386"/>
      <c r="H8" s="388">
        <f>SUM(○参考２!S78:S79)</f>
        <v>12590</v>
      </c>
      <c r="I8" s="387">
        <f t="shared" si="0"/>
        <v>0</v>
      </c>
      <c r="J8" s="388">
        <f>SUM(○参考２!V78:V79)</f>
        <v>12590</v>
      </c>
      <c r="K8" s="387">
        <f t="shared" si="1"/>
        <v>0</v>
      </c>
      <c r="L8" s="388">
        <f>SUM(○参考２!Y78:Y79)</f>
        <v>12590</v>
      </c>
      <c r="M8" s="387">
        <f t="shared" si="2"/>
        <v>0</v>
      </c>
      <c r="N8" s="388">
        <f>SUM(○参考２!AB78:AB79)</f>
        <v>12590</v>
      </c>
      <c r="O8" s="387">
        <f t="shared" si="3"/>
        <v>0</v>
      </c>
      <c r="P8" s="388">
        <f>SUM(○参考２!AE78:AE79)</f>
        <v>12590</v>
      </c>
      <c r="Q8" s="387">
        <f t="shared" si="4"/>
        <v>0</v>
      </c>
    </row>
    <row r="9" spans="1:17" ht="17.25" customHeight="1">
      <c r="B9" s="1645"/>
      <c r="C9" s="1654" t="s">
        <v>51</v>
      </c>
      <c r="D9" s="1651" t="s">
        <v>52</v>
      </c>
      <c r="E9" s="1635"/>
      <c r="F9" s="1119">
        <f>○参考２!$P$38</f>
        <v>0</v>
      </c>
      <c r="G9" s="386"/>
      <c r="H9" s="388">
        <f>○参考２!$S$38</f>
        <v>115199</v>
      </c>
      <c r="I9" s="387" t="str">
        <f t="shared" si="0"/>
        <v/>
      </c>
      <c r="J9" s="388">
        <f>○参考２!$V$38</f>
        <v>114133</v>
      </c>
      <c r="K9" s="387">
        <f t="shared" si="1"/>
        <v>-9.253552548199151E-3</v>
      </c>
      <c r="L9" s="388">
        <f>○参考２!$Y$38</f>
        <v>115644</v>
      </c>
      <c r="M9" s="387">
        <f t="shared" si="2"/>
        <v>1.3238940534288979E-2</v>
      </c>
      <c r="N9" s="388">
        <f>○参考２!$AB$38</f>
        <v>106248</v>
      </c>
      <c r="O9" s="387">
        <f t="shared" si="3"/>
        <v>-8.1249351457922558E-2</v>
      </c>
      <c r="P9" s="388">
        <f>○参考２!$AE$38</f>
        <v>101679</v>
      </c>
      <c r="Q9" s="387">
        <f t="shared" si="4"/>
        <v>-4.3003162412468932E-2</v>
      </c>
    </row>
    <row r="10" spans="1:17" ht="17.25" customHeight="1">
      <c r="B10" s="1645"/>
      <c r="C10" s="1654"/>
      <c r="D10" s="1651" t="s">
        <v>53</v>
      </c>
      <c r="E10" s="1635"/>
      <c r="F10" s="1119">
        <f>○参考２!$P$39</f>
        <v>119814</v>
      </c>
      <c r="G10" s="386"/>
      <c r="H10" s="388">
        <f>○参考２!$S$39</f>
        <v>316</v>
      </c>
      <c r="I10" s="387">
        <f t="shared" si="0"/>
        <v>-0.99736257866359523</v>
      </c>
      <c r="J10" s="388">
        <f>○参考２!$V$39</f>
        <v>1162</v>
      </c>
      <c r="K10" s="387">
        <f t="shared" si="1"/>
        <v>2.6772151898734178</v>
      </c>
      <c r="L10" s="388">
        <f>○参考２!$Y$39</f>
        <v>5985</v>
      </c>
      <c r="M10" s="387">
        <f t="shared" si="2"/>
        <v>4.1506024096385543</v>
      </c>
      <c r="N10" s="388">
        <f>○参考２!$AB$39</f>
        <v>7430</v>
      </c>
      <c r="O10" s="387">
        <f t="shared" si="3"/>
        <v>0.24143692564745201</v>
      </c>
      <c r="P10" s="388">
        <f>○参考２!$AE$39</f>
        <v>11710</v>
      </c>
      <c r="Q10" s="387">
        <f t="shared" si="4"/>
        <v>0.57604306864064614</v>
      </c>
    </row>
    <row r="11" spans="1:17" ht="17.25" customHeight="1">
      <c r="A11" s="372">
        <v>1</v>
      </c>
      <c r="B11" s="1645"/>
      <c r="C11" s="1654"/>
      <c r="D11" s="1655" t="s">
        <v>54</v>
      </c>
      <c r="E11" s="1656"/>
      <c r="F11" s="388">
        <f>SUM(F9:F10)</f>
        <v>119814</v>
      </c>
      <c r="G11" s="386"/>
      <c r="H11" s="388">
        <f>SUM(H9:H10)</f>
        <v>115515</v>
      </c>
      <c r="I11" s="387">
        <f t="shared" si="0"/>
        <v>-3.5880614953177403E-2</v>
      </c>
      <c r="J11" s="388">
        <f>SUM(J9:J10)</f>
        <v>115295</v>
      </c>
      <c r="K11" s="387">
        <f t="shared" si="1"/>
        <v>-1.9045145652080153E-3</v>
      </c>
      <c r="L11" s="388">
        <f>SUM(L9:L10)</f>
        <v>121629</v>
      </c>
      <c r="M11" s="387">
        <f t="shared" si="2"/>
        <v>5.4937334663255122E-2</v>
      </c>
      <c r="N11" s="388">
        <f>SUM(N9:N10)</f>
        <v>113678</v>
      </c>
      <c r="O11" s="387">
        <f t="shared" si="3"/>
        <v>-6.5370923052890384E-2</v>
      </c>
      <c r="P11" s="388">
        <f>SUM(P9:P10)</f>
        <v>113389</v>
      </c>
      <c r="Q11" s="387">
        <f t="shared" si="4"/>
        <v>-2.5422685128169142E-3</v>
      </c>
    </row>
    <row r="12" spans="1:17" ht="17.25" customHeight="1">
      <c r="B12" s="1645"/>
      <c r="C12" s="1627" t="s">
        <v>55</v>
      </c>
      <c r="D12" s="1618"/>
      <c r="E12" s="390" t="s">
        <v>56</v>
      </c>
      <c r="F12" s="391">
        <f>SUMIF($A$6:$A$11,1,F6:F11)</f>
        <v>861438</v>
      </c>
      <c r="G12" s="392"/>
      <c r="H12" s="391">
        <f>SUMIF($A$6:$A$11,1,H6:H11)</f>
        <v>853597</v>
      </c>
      <c r="I12" s="393">
        <f t="shared" si="0"/>
        <v>-9.1022220983982827E-3</v>
      </c>
      <c r="J12" s="391">
        <f>SUMIF($A$6:$A$11,1,J6:J11)</f>
        <v>853377</v>
      </c>
      <c r="K12" s="393">
        <f t="shared" si="1"/>
        <v>-2.5773286457186906E-4</v>
      </c>
      <c r="L12" s="394">
        <f>SUMIF($A$6:$A$11,1,L6:L11)</f>
        <v>859711</v>
      </c>
      <c r="M12" s="393">
        <f t="shared" si="2"/>
        <v>7.4222764381979278E-3</v>
      </c>
      <c r="N12" s="391">
        <f>SUMIF($A$6:$A$11,1,N6:N11)</f>
        <v>851760</v>
      </c>
      <c r="O12" s="393">
        <f t="shared" si="3"/>
        <v>-9.2484567488376745E-3</v>
      </c>
      <c r="P12" s="391">
        <f>SUMIF($A$6:$A$11,1,P6:P11)</f>
        <v>851471</v>
      </c>
      <c r="Q12" s="393">
        <f t="shared" si="4"/>
        <v>-3.3929745468208594E-4</v>
      </c>
    </row>
    <row r="13" spans="1:17" ht="17.25" customHeight="1">
      <c r="B13" s="1645"/>
      <c r="C13" s="1628" t="s">
        <v>691</v>
      </c>
      <c r="D13" s="1629"/>
      <c r="E13" s="1232" t="s">
        <v>435</v>
      </c>
      <c r="F13" s="1240">
        <v>26397</v>
      </c>
      <c r="G13" s="1241"/>
      <c r="H13" s="1242">
        <v>26397</v>
      </c>
      <c r="I13" s="1243">
        <f t="shared" si="0"/>
        <v>0</v>
      </c>
      <c r="J13" s="1240">
        <v>26397</v>
      </c>
      <c r="K13" s="1243">
        <f t="shared" si="1"/>
        <v>0</v>
      </c>
      <c r="L13" s="1242">
        <v>26397</v>
      </c>
      <c r="M13" s="1243">
        <f t="shared" si="2"/>
        <v>0</v>
      </c>
      <c r="N13" s="1242">
        <v>26397</v>
      </c>
      <c r="O13" s="1243">
        <f t="shared" si="3"/>
        <v>0</v>
      </c>
      <c r="P13" s="1242">
        <v>26397</v>
      </c>
      <c r="Q13" s="1243">
        <f t="shared" si="4"/>
        <v>0</v>
      </c>
    </row>
    <row r="14" spans="1:17" ht="17.25" customHeight="1" thickBot="1">
      <c r="B14" s="1646"/>
      <c r="C14" s="1642" t="s">
        <v>690</v>
      </c>
      <c r="D14" s="1643"/>
      <c r="E14" s="1237"/>
      <c r="F14" s="1238"/>
      <c r="G14" s="409"/>
      <c r="H14" s="1239"/>
      <c r="I14" s="410" t="str">
        <f t="shared" ref="I14" si="5">IF(F14&gt;0,(H14/F14)-1,"")</f>
        <v/>
      </c>
      <c r="J14" s="1238"/>
      <c r="K14" s="410" t="str">
        <f t="shared" ref="K14" si="6">IF(H14&gt;0,(J14/H14)-1,"")</f>
        <v/>
      </c>
      <c r="L14" s="1239"/>
      <c r="M14" s="410" t="str">
        <f t="shared" ref="M14" si="7">IF(J14&gt;0,(L14/J14)-1,"")</f>
        <v/>
      </c>
      <c r="N14" s="1239"/>
      <c r="O14" s="410" t="str">
        <f t="shared" ref="O14" si="8">IF(L14&gt;0,(N14/L14)-1,"")</f>
        <v/>
      </c>
      <c r="P14" s="1239"/>
      <c r="Q14" s="410" t="str">
        <f t="shared" ref="Q14" si="9">IF(N14&gt;0,(P14/N14)-1,"")</f>
        <v/>
      </c>
    </row>
    <row r="15" spans="1:17" ht="17.25" customHeight="1" thickTop="1">
      <c r="B15" s="1630" t="s">
        <v>57</v>
      </c>
      <c r="C15" s="1633" t="s">
        <v>58</v>
      </c>
      <c r="D15" s="1634"/>
      <c r="E15" s="378" t="s">
        <v>59</v>
      </c>
      <c r="F15" s="395">
        <v>196326</v>
      </c>
      <c r="G15" s="392"/>
      <c r="H15" s="382">
        <v>190632</v>
      </c>
      <c r="I15" s="393">
        <f t="shared" si="0"/>
        <v>-2.9002781088597551E-2</v>
      </c>
      <c r="J15" s="395">
        <v>185104</v>
      </c>
      <c r="K15" s="393">
        <f t="shared" si="1"/>
        <v>-2.8998279407444705E-2</v>
      </c>
      <c r="L15" s="395">
        <v>179736</v>
      </c>
      <c r="M15" s="393">
        <f t="shared" si="2"/>
        <v>-2.8999913562105628E-2</v>
      </c>
      <c r="N15" s="382">
        <v>174524</v>
      </c>
      <c r="O15" s="393">
        <f t="shared" si="3"/>
        <v>-2.8998086081808871E-2</v>
      </c>
      <c r="P15" s="382">
        <v>169463</v>
      </c>
      <c r="Q15" s="393">
        <f t="shared" si="4"/>
        <v>-2.8998876945291241E-2</v>
      </c>
    </row>
    <row r="16" spans="1:17" ht="17.25" customHeight="1">
      <c r="B16" s="1631"/>
      <c r="C16" s="1635" t="s">
        <v>60</v>
      </c>
      <c r="D16" s="1636"/>
      <c r="E16" s="389" t="s">
        <v>61</v>
      </c>
      <c r="F16" s="385">
        <v>18364</v>
      </c>
      <c r="G16" s="386"/>
      <c r="H16" s="385">
        <v>18364</v>
      </c>
      <c r="I16" s="387">
        <f t="shared" si="0"/>
        <v>0</v>
      </c>
      <c r="J16" s="385">
        <v>18364</v>
      </c>
      <c r="K16" s="387">
        <f t="shared" si="1"/>
        <v>0</v>
      </c>
      <c r="L16" s="385">
        <v>18364</v>
      </c>
      <c r="M16" s="387">
        <f t="shared" si="2"/>
        <v>0</v>
      </c>
      <c r="N16" s="385">
        <v>18364</v>
      </c>
      <c r="O16" s="387">
        <f t="shared" si="3"/>
        <v>0</v>
      </c>
      <c r="P16" s="385">
        <v>18364</v>
      </c>
      <c r="Q16" s="387">
        <f t="shared" si="4"/>
        <v>0</v>
      </c>
    </row>
    <row r="17" spans="2:17" ht="17.25" customHeight="1">
      <c r="B17" s="1631"/>
      <c r="C17" s="1637" t="s">
        <v>681</v>
      </c>
      <c r="D17" s="1638"/>
      <c r="E17" s="389" t="s">
        <v>62</v>
      </c>
      <c r="F17" s="385">
        <v>433</v>
      </c>
      <c r="G17" s="386"/>
      <c r="H17" s="385">
        <v>325</v>
      </c>
      <c r="I17" s="387">
        <f t="shared" si="0"/>
        <v>-0.24942263279445731</v>
      </c>
      <c r="J17" s="385">
        <v>325</v>
      </c>
      <c r="K17" s="387">
        <f t="shared" si="1"/>
        <v>0</v>
      </c>
      <c r="L17" s="385">
        <v>325</v>
      </c>
      <c r="M17" s="387">
        <f t="shared" si="2"/>
        <v>0</v>
      </c>
      <c r="N17" s="385">
        <v>325</v>
      </c>
      <c r="O17" s="387">
        <f t="shared" si="3"/>
        <v>0</v>
      </c>
      <c r="P17" s="385">
        <v>325</v>
      </c>
      <c r="Q17" s="387">
        <f t="shared" si="4"/>
        <v>0</v>
      </c>
    </row>
    <row r="18" spans="2:17" ht="17.25" customHeight="1">
      <c r="B18" s="1631"/>
      <c r="C18" s="1639" t="s">
        <v>63</v>
      </c>
      <c r="D18" s="1640"/>
      <c r="E18" s="389" t="s">
        <v>578</v>
      </c>
      <c r="F18" s="388">
        <f>ROUND(SUM(F15:F17)*0.75,0)</f>
        <v>161342</v>
      </c>
      <c r="G18" s="386"/>
      <c r="H18" s="388">
        <f>ROUND(SUM(H15:H17)*0.75,0)</f>
        <v>156991</v>
      </c>
      <c r="I18" s="387">
        <f t="shared" si="0"/>
        <v>-2.6967559593906065E-2</v>
      </c>
      <c r="J18" s="388">
        <f>ROUND(SUM(J15:J17)*0.75,0)</f>
        <v>152845</v>
      </c>
      <c r="K18" s="387">
        <f t="shared" si="1"/>
        <v>-2.6409157212833878E-2</v>
      </c>
      <c r="L18" s="388">
        <f>ROUND(SUM(L15:L17)*0.75,0)</f>
        <v>148819</v>
      </c>
      <c r="M18" s="387">
        <f t="shared" si="2"/>
        <v>-2.6340410219503396E-2</v>
      </c>
      <c r="N18" s="388">
        <f>ROUND(SUM(N15:N17)*0.75,0)</f>
        <v>144910</v>
      </c>
      <c r="O18" s="387">
        <f t="shared" si="3"/>
        <v>-2.6266807329709208E-2</v>
      </c>
      <c r="P18" s="388">
        <f>ROUND(SUM(P15:P17)*0.75,0)</f>
        <v>141114</v>
      </c>
      <c r="Q18" s="387">
        <f t="shared" si="4"/>
        <v>-2.619556966392933E-2</v>
      </c>
    </row>
    <row r="19" spans="2:17" ht="17.25" customHeight="1">
      <c r="B19" s="1631"/>
      <c r="C19" s="1636" t="s">
        <v>64</v>
      </c>
      <c r="D19" s="1641"/>
      <c r="E19" s="389" t="s">
        <v>593</v>
      </c>
      <c r="F19" s="397"/>
      <c r="G19" s="386"/>
      <c r="H19" s="397"/>
      <c r="I19" s="387" t="str">
        <f>IF(F19&gt;0,(H19/F19)-1,"")</f>
        <v/>
      </c>
      <c r="J19" s="397"/>
      <c r="K19" s="387" t="str">
        <f t="shared" si="1"/>
        <v/>
      </c>
      <c r="L19" s="397"/>
      <c r="M19" s="387" t="str">
        <f t="shared" si="2"/>
        <v/>
      </c>
      <c r="N19" s="397"/>
      <c r="O19" s="387" t="str">
        <f t="shared" si="3"/>
        <v/>
      </c>
      <c r="P19" s="397"/>
      <c r="Q19" s="387" t="str">
        <f t="shared" si="4"/>
        <v/>
      </c>
    </row>
    <row r="20" spans="2:17" ht="17.25" customHeight="1">
      <c r="B20" s="1631"/>
      <c r="C20" s="1635" t="s">
        <v>65</v>
      </c>
      <c r="D20" s="1636"/>
      <c r="E20" s="389" t="s">
        <v>596</v>
      </c>
      <c r="F20" s="385">
        <v>17275</v>
      </c>
      <c r="G20" s="386"/>
      <c r="H20" s="385">
        <v>17275</v>
      </c>
      <c r="I20" s="387">
        <f t="shared" si="0"/>
        <v>0</v>
      </c>
      <c r="J20" s="385">
        <v>17275</v>
      </c>
      <c r="K20" s="387">
        <f t="shared" si="1"/>
        <v>0</v>
      </c>
      <c r="L20" s="385">
        <v>17275</v>
      </c>
      <c r="M20" s="387">
        <f t="shared" si="2"/>
        <v>0</v>
      </c>
      <c r="N20" s="385">
        <v>17275</v>
      </c>
      <c r="O20" s="387">
        <f t="shared" si="3"/>
        <v>0</v>
      </c>
      <c r="P20" s="385">
        <v>17275</v>
      </c>
      <c r="Q20" s="387">
        <f t="shared" si="4"/>
        <v>0</v>
      </c>
    </row>
    <row r="21" spans="2:17" ht="17.25" customHeight="1">
      <c r="B21" s="1631"/>
      <c r="C21" s="1635" t="s">
        <v>66</v>
      </c>
      <c r="D21" s="1636"/>
      <c r="E21" s="389" t="s">
        <v>643</v>
      </c>
      <c r="F21" s="385"/>
      <c r="G21" s="386"/>
      <c r="H21" s="385"/>
      <c r="I21" s="387" t="str">
        <f t="shared" si="0"/>
        <v/>
      </c>
      <c r="J21" s="385"/>
      <c r="K21" s="387" t="str">
        <f t="shared" si="1"/>
        <v/>
      </c>
      <c r="L21" s="385"/>
      <c r="M21" s="387" t="str">
        <f t="shared" si="2"/>
        <v/>
      </c>
      <c r="N21" s="385"/>
      <c r="O21" s="387" t="str">
        <f t="shared" si="3"/>
        <v/>
      </c>
      <c r="P21" s="385"/>
      <c r="Q21" s="387" t="str">
        <f t="shared" si="4"/>
        <v/>
      </c>
    </row>
    <row r="22" spans="2:17" ht="17.25" customHeight="1">
      <c r="B22" s="1632"/>
      <c r="C22" s="1635" t="s">
        <v>697</v>
      </c>
      <c r="D22" s="1636"/>
      <c r="E22" s="1231" t="s">
        <v>692</v>
      </c>
      <c r="F22" s="385"/>
      <c r="G22" s="386"/>
      <c r="H22" s="385"/>
      <c r="I22" s="387" t="str">
        <f t="shared" ref="I22" si="10">IF(F22&gt;0,(H22/F22)-1,"")</f>
        <v/>
      </c>
      <c r="J22" s="385"/>
      <c r="K22" s="387" t="str">
        <f t="shared" ref="K22" si="11">IF(H22&gt;0,(J22/H22)-1,"")</f>
        <v/>
      </c>
      <c r="L22" s="385"/>
      <c r="M22" s="387" t="str">
        <f t="shared" ref="M22" si="12">IF(J22&gt;0,(L22/J22)-1,"")</f>
        <v/>
      </c>
      <c r="N22" s="385"/>
      <c r="O22" s="387" t="str">
        <f t="shared" ref="O22" si="13">IF(L22&gt;0,(N22/L22)-1,"")</f>
        <v/>
      </c>
      <c r="P22" s="385"/>
      <c r="Q22" s="387" t="str">
        <f t="shared" ref="Q22" si="14">IF(N22&gt;0,(P22/N22)-1,"")</f>
        <v/>
      </c>
    </row>
    <row r="23" spans="2:17" ht="17.25" customHeight="1" thickBot="1">
      <c r="B23" s="1632"/>
      <c r="C23" s="1627" t="s">
        <v>695</v>
      </c>
      <c r="D23" s="1618"/>
      <c r="E23" s="390" t="s">
        <v>693</v>
      </c>
      <c r="F23" s="391">
        <f>SUM(F18:F21)-F22</f>
        <v>178617</v>
      </c>
      <c r="G23" s="392"/>
      <c r="H23" s="391">
        <f>SUM(H18:H21)-H22</f>
        <v>174266</v>
      </c>
      <c r="I23" s="393">
        <f t="shared" si="0"/>
        <v>-2.4359383485334507E-2</v>
      </c>
      <c r="J23" s="391">
        <f>SUM(J18:J21)-J22</f>
        <v>170120</v>
      </c>
      <c r="K23" s="393">
        <f t="shared" si="1"/>
        <v>-2.3791215727680726E-2</v>
      </c>
      <c r="L23" s="391">
        <f>SUM(L18:L21)-L22</f>
        <v>166094</v>
      </c>
      <c r="M23" s="393">
        <f t="shared" si="2"/>
        <v>-2.3665647778039034E-2</v>
      </c>
      <c r="N23" s="391">
        <f>SUM(N18:N21)-N22</f>
        <v>162185</v>
      </c>
      <c r="O23" s="393">
        <f t="shared" si="3"/>
        <v>-2.3534865798884974E-2</v>
      </c>
      <c r="P23" s="391">
        <f>SUM(P18:P21)-P22</f>
        <v>158389</v>
      </c>
      <c r="Q23" s="393">
        <f t="shared" si="4"/>
        <v>-2.3405370410333859E-2</v>
      </c>
    </row>
    <row r="24" spans="2:17" ht="17.25" customHeight="1" thickTop="1" thickBot="1">
      <c r="B24" s="1612" t="s">
        <v>696</v>
      </c>
      <c r="C24" s="1613"/>
      <c r="D24" s="1614"/>
      <c r="E24" s="399" t="s">
        <v>694</v>
      </c>
      <c r="F24" s="400">
        <f>(F12-F13)-F23-F25</f>
        <v>656424</v>
      </c>
      <c r="G24" s="401"/>
      <c r="H24" s="400">
        <f>(H12-H13)-H23</f>
        <v>652934</v>
      </c>
      <c r="I24" s="402">
        <f t="shared" si="0"/>
        <v>-5.316685556896128E-3</v>
      </c>
      <c r="J24" s="400">
        <f>(J12-J13)-J23</f>
        <v>656860</v>
      </c>
      <c r="K24" s="402">
        <f t="shared" si="1"/>
        <v>6.0128588800705263E-3</v>
      </c>
      <c r="L24" s="403">
        <f>(L12-L13)-L23</f>
        <v>667220</v>
      </c>
      <c r="M24" s="402">
        <f t="shared" si="2"/>
        <v>1.5772006211369316E-2</v>
      </c>
      <c r="N24" s="403">
        <f>(N12-N13)-N23</f>
        <v>663178</v>
      </c>
      <c r="O24" s="402">
        <f t="shared" si="3"/>
        <v>-6.0579718833367879E-3</v>
      </c>
      <c r="P24" s="403">
        <f>(P12-P13)-P23</f>
        <v>666685</v>
      </c>
      <c r="Q24" s="402">
        <f t="shared" si="4"/>
        <v>5.2881730093579105E-3</v>
      </c>
    </row>
    <row r="25" spans="2:17" ht="15" customHeight="1" thickTop="1" thickBot="1">
      <c r="D25" s="1160" t="s">
        <v>67</v>
      </c>
      <c r="E25" s="1161" t="s">
        <v>448</v>
      </c>
      <c r="F25" s="1162"/>
      <c r="G25" s="1159"/>
      <c r="H25" s="1159"/>
      <c r="I25" s="1159"/>
    </row>
    <row r="26" spans="2:17" ht="18" customHeight="1">
      <c r="B26" s="374" t="s">
        <v>68</v>
      </c>
    </row>
    <row r="27" spans="2:17" ht="9" customHeight="1">
      <c r="B27" s="1615" t="s">
        <v>46</v>
      </c>
      <c r="C27" s="1616"/>
      <c r="D27" s="1616"/>
      <c r="E27" s="1617"/>
      <c r="F27" s="1621" t="str">
        <f>F4</f>
        <v>元</v>
      </c>
      <c r="G27" s="377"/>
      <c r="H27" s="1606">
        <v>2</v>
      </c>
      <c r="I27" s="1246"/>
      <c r="J27" s="1606">
        <f>H27+1</f>
        <v>3</v>
      </c>
      <c r="K27" s="1246"/>
      <c r="L27" s="1606">
        <f>J27+1</f>
        <v>4</v>
      </c>
      <c r="M27" s="1246"/>
      <c r="N27" s="1606">
        <f>L27+1</f>
        <v>5</v>
      </c>
      <c r="O27" s="1246"/>
      <c r="P27" s="1606">
        <f>N27+1</f>
        <v>6</v>
      </c>
      <c r="Q27" s="1246"/>
    </row>
    <row r="28" spans="2:17" ht="15" customHeight="1" thickBot="1">
      <c r="B28" s="1618"/>
      <c r="C28" s="1619"/>
      <c r="D28" s="1619"/>
      <c r="E28" s="1620"/>
      <c r="F28" s="1622"/>
      <c r="G28" s="379" t="s">
        <v>516</v>
      </c>
      <c r="H28" s="1607"/>
      <c r="I28" s="379" t="s">
        <v>516</v>
      </c>
      <c r="J28" s="1607"/>
      <c r="K28" s="379" t="s">
        <v>516</v>
      </c>
      <c r="L28" s="1607"/>
      <c r="M28" s="380" t="s">
        <v>516</v>
      </c>
      <c r="N28" s="1607"/>
      <c r="O28" s="381" t="s">
        <v>516</v>
      </c>
      <c r="P28" s="1607"/>
      <c r="Q28" s="381" t="s">
        <v>516</v>
      </c>
    </row>
    <row r="29" spans="2:17" ht="17.25" customHeight="1" thickTop="1">
      <c r="B29" s="1608" t="s">
        <v>698</v>
      </c>
      <c r="C29" s="1609"/>
      <c r="D29" s="1609"/>
      <c r="E29" s="405" t="s">
        <v>600</v>
      </c>
      <c r="F29" s="406"/>
      <c r="G29" s="383"/>
      <c r="H29" s="406">
        <f>H24</f>
        <v>652934</v>
      </c>
      <c r="I29" s="384" t="str">
        <f>IF(F29&gt;0,(H29/F29)-1,"")</f>
        <v/>
      </c>
      <c r="J29" s="406">
        <f>J24</f>
        <v>656860</v>
      </c>
      <c r="K29" s="384">
        <f>IF(H29&gt;0,(J29/H29)-1,"")</f>
        <v>6.0128588800705263E-3</v>
      </c>
      <c r="L29" s="406">
        <f>L24</f>
        <v>667220</v>
      </c>
      <c r="M29" s="384">
        <f>IF(J29&gt;0,(L29/J29)-1,"")</f>
        <v>1.5772006211369316E-2</v>
      </c>
      <c r="N29" s="406">
        <f>N24</f>
        <v>663178</v>
      </c>
      <c r="O29" s="384">
        <f>IF(L29&gt;0,(N29/L29)-1,"")</f>
        <v>-6.0579718833367879E-3</v>
      </c>
      <c r="P29" s="406">
        <f>P24</f>
        <v>666685</v>
      </c>
      <c r="Q29" s="384">
        <f>IF(N29&gt;0,(P29/N29)-1,"")</f>
        <v>5.2881730093579105E-3</v>
      </c>
    </row>
    <row r="30" spans="2:17" ht="17.25" customHeight="1">
      <c r="B30" s="1610" t="s">
        <v>69</v>
      </c>
      <c r="C30" s="1611"/>
      <c r="D30" s="1611"/>
      <c r="E30" s="407" t="s">
        <v>2</v>
      </c>
      <c r="F30" s="388">
        <f>F15+F19</f>
        <v>196326</v>
      </c>
      <c r="G30" s="386"/>
      <c r="H30" s="388">
        <f>H15+H19</f>
        <v>190632</v>
      </c>
      <c r="I30" s="387">
        <f>IF(F30&gt;0,(H30/F30)-1,"")</f>
        <v>-2.9002781088597551E-2</v>
      </c>
      <c r="J30" s="388">
        <f>J15+J19</f>
        <v>185104</v>
      </c>
      <c r="K30" s="387">
        <f>IF(H30&gt;0,(J30/H30)-1,"")</f>
        <v>-2.8998279407444705E-2</v>
      </c>
      <c r="L30" s="388">
        <f>L15+L19</f>
        <v>179736</v>
      </c>
      <c r="M30" s="387">
        <f>IF(J30&gt;0,(L30/J30)-1,"")</f>
        <v>-2.8999913562105628E-2</v>
      </c>
      <c r="N30" s="388">
        <f>N15+N19</f>
        <v>174524</v>
      </c>
      <c r="O30" s="387">
        <f>IF(L30&gt;0,(N30/L30)-1,"")</f>
        <v>-2.8998086081808871E-2</v>
      </c>
      <c r="P30" s="388">
        <f>P15+P19</f>
        <v>169463</v>
      </c>
      <c r="Q30" s="387">
        <f>IF(N30&gt;0,(P30/N30)-1,"")</f>
        <v>-2.8998876945291241E-2</v>
      </c>
    </row>
    <row r="31" spans="2:17" ht="17.25" customHeight="1">
      <c r="B31" s="1610" t="s">
        <v>644</v>
      </c>
      <c r="C31" s="1611"/>
      <c r="D31" s="1611"/>
      <c r="E31" s="407" t="s">
        <v>5</v>
      </c>
      <c r="F31" s="388">
        <f>SUM(F16:F17,F20:F21)</f>
        <v>36072</v>
      </c>
      <c r="G31" s="386"/>
      <c r="H31" s="388">
        <f>SUM(H16:H17)+SUM(H20:H21)</f>
        <v>35964</v>
      </c>
      <c r="I31" s="387">
        <f>IF(F31&gt;0,(H31/F31)-1,"")</f>
        <v>-2.9940119760478723E-3</v>
      </c>
      <c r="J31" s="388">
        <f>SUM(J16:J17)+SUM(J20:J21)</f>
        <v>35964</v>
      </c>
      <c r="K31" s="387">
        <f>IF(H31&gt;0,(J31/H31)-1,"")</f>
        <v>0</v>
      </c>
      <c r="L31" s="388">
        <f>SUM(L16:L17)+SUM(L20:L21)</f>
        <v>35964</v>
      </c>
      <c r="M31" s="387">
        <f>IF(J31&gt;0,(L31/J31)-1,"")</f>
        <v>0</v>
      </c>
      <c r="N31" s="388">
        <f>SUM(N16:N17)+SUM(N20:N21)</f>
        <v>35964</v>
      </c>
      <c r="O31" s="387">
        <f>IF(L31&gt;0,(N31/L31)-1,"")</f>
        <v>0</v>
      </c>
      <c r="P31" s="388">
        <f>SUM(P16:P17)+SUM(P20:P21)</f>
        <v>35964</v>
      </c>
      <c r="Q31" s="387">
        <f>IF(N31&gt;0,(P31/N31)-1,"")</f>
        <v>0</v>
      </c>
    </row>
    <row r="32" spans="2:17" ht="17.25" customHeight="1" thickBot="1">
      <c r="B32" s="1625" t="s">
        <v>434</v>
      </c>
      <c r="C32" s="1626"/>
      <c r="D32" s="1626"/>
      <c r="E32" s="408" t="s">
        <v>435</v>
      </c>
      <c r="F32" s="398">
        <f>F13</f>
        <v>26397</v>
      </c>
      <c r="G32" s="409"/>
      <c r="H32" s="398">
        <f>H13</f>
        <v>26397</v>
      </c>
      <c r="I32" s="410">
        <f>IF(F32&gt;0,(H32/F32)-1,"")</f>
        <v>0</v>
      </c>
      <c r="J32" s="398">
        <f>J13</f>
        <v>26397</v>
      </c>
      <c r="K32" s="410">
        <f>IF(H32&gt;0,(J32/H32)-1,"")</f>
        <v>0</v>
      </c>
      <c r="L32" s="398">
        <f>L13</f>
        <v>26397</v>
      </c>
      <c r="M32" s="410">
        <f>IF(J32&gt;0,(L32/J32)-1,"")</f>
        <v>0</v>
      </c>
      <c r="N32" s="398">
        <f>N13</f>
        <v>26397</v>
      </c>
      <c r="O32" s="410">
        <f>IF(L32&gt;0,(N32/L32)-1,"")</f>
        <v>0</v>
      </c>
      <c r="P32" s="398">
        <f>P13</f>
        <v>26397</v>
      </c>
      <c r="Q32" s="410">
        <f>IF(N32&gt;0,(P32/N32)-1,"")</f>
        <v>0</v>
      </c>
    </row>
    <row r="33" spans="2:17" ht="17.25" customHeight="1" thickTop="1">
      <c r="B33" s="1623" t="s">
        <v>436</v>
      </c>
      <c r="C33" s="1624"/>
      <c r="D33" s="1624"/>
      <c r="E33" s="411" t="s">
        <v>433</v>
      </c>
      <c r="F33" s="412">
        <f>SUM(F29:F32)</f>
        <v>258795</v>
      </c>
      <c r="G33" s="413"/>
      <c r="H33" s="412">
        <f>SUM(H29:H32)</f>
        <v>905927</v>
      </c>
      <c r="I33" s="414">
        <f>IF(F33&gt;0,(H33/F33)-1,"")</f>
        <v>2.500558357000715</v>
      </c>
      <c r="J33" s="412">
        <f>SUM(J29:J32)</f>
        <v>904325</v>
      </c>
      <c r="K33" s="414">
        <f>IF(H33&gt;0,(J33/H33)-1,"")</f>
        <v>-1.7683544038316068E-3</v>
      </c>
      <c r="L33" s="412">
        <f>SUM(L29:L32)</f>
        <v>909317</v>
      </c>
      <c r="M33" s="414">
        <f>IF(J33&gt;0,(L33/J33)-1,"")</f>
        <v>5.5201393304398216E-3</v>
      </c>
      <c r="N33" s="412">
        <f>SUM(N29:N32)</f>
        <v>900063</v>
      </c>
      <c r="O33" s="414">
        <f>IF(L33&gt;0,(N33/L33)-1,"")</f>
        <v>-1.0176869012676559E-2</v>
      </c>
      <c r="P33" s="412">
        <f>SUM(P29:P32)</f>
        <v>898509</v>
      </c>
      <c r="Q33" s="415">
        <f>IF(N33&gt;0,(P33/N33)-1,"")</f>
        <v>-1.7265458084601004E-3</v>
      </c>
    </row>
    <row r="34" spans="2:17" ht="18.75" customHeight="1"/>
    <row r="35" spans="2:17" ht="15" customHeight="1"/>
    <row r="36" spans="2:17" ht="15" customHeight="1"/>
    <row r="37" spans="2:17" ht="15" customHeight="1"/>
  </sheetData>
  <mergeCells count="42">
    <mergeCell ref="C8:E8"/>
    <mergeCell ref="C9:C11"/>
    <mergeCell ref="D9:E9"/>
    <mergeCell ref="D10:E10"/>
    <mergeCell ref="D11:E11"/>
    <mergeCell ref="P2:Q2"/>
    <mergeCell ref="B4:E5"/>
    <mergeCell ref="F4:F5"/>
    <mergeCell ref="H4:H5"/>
    <mergeCell ref="J4:J5"/>
    <mergeCell ref="L4:L5"/>
    <mergeCell ref="N4:N5"/>
    <mergeCell ref="P4:P5"/>
    <mergeCell ref="C12:D12"/>
    <mergeCell ref="C13:D13"/>
    <mergeCell ref="B15:B23"/>
    <mergeCell ref="C15:D15"/>
    <mergeCell ref="C16:D16"/>
    <mergeCell ref="C17:D17"/>
    <mergeCell ref="C18:D18"/>
    <mergeCell ref="C19:D19"/>
    <mergeCell ref="C20:D20"/>
    <mergeCell ref="C21:D21"/>
    <mergeCell ref="C23:D23"/>
    <mergeCell ref="C14:D14"/>
    <mergeCell ref="B6:B14"/>
    <mergeCell ref="C22:D22"/>
    <mergeCell ref="C6:E6"/>
    <mergeCell ref="C7:E7"/>
    <mergeCell ref="B24:D24"/>
    <mergeCell ref="B27:E28"/>
    <mergeCell ref="F27:F28"/>
    <mergeCell ref="H27:H28"/>
    <mergeCell ref="B33:D33"/>
    <mergeCell ref="B32:D32"/>
    <mergeCell ref="N27:N28"/>
    <mergeCell ref="P27:P28"/>
    <mergeCell ref="B29:D29"/>
    <mergeCell ref="B30:D30"/>
    <mergeCell ref="B31:D31"/>
    <mergeCell ref="J27:J28"/>
    <mergeCell ref="L27:L28"/>
  </mergeCells>
  <phoneticPr fontId="2"/>
  <pageMargins left="0.59055118110236227" right="0.59055118110236227" top="0.78740157480314965" bottom="0.39370078740157483" header="0.51181102362204722" footer="0.31496062992125984"/>
  <pageSetup paperSize="9" orientation="landscape"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28</vt:i4>
      </vt:variant>
    </vt:vector>
  </HeadingPairs>
  <TitlesOfParts>
    <vt:vector size="53" baseType="lpstr">
      <vt:lpstr>○表紙</vt:lpstr>
      <vt:lpstr>○調査表１</vt:lpstr>
      <vt:lpstr>○調査表２</vt:lpstr>
      <vt:lpstr>○調査表３</vt:lpstr>
      <vt:lpstr>○調査表４</vt:lpstr>
      <vt:lpstr>○調査表５</vt:lpstr>
      <vt:lpstr>○調査表６</vt:lpstr>
      <vt:lpstr>○資料１</vt:lpstr>
      <vt:lpstr>○資料２</vt:lpstr>
      <vt:lpstr>○資料３</vt:lpstr>
      <vt:lpstr>○資料４</vt:lpstr>
      <vt:lpstr>○資料５</vt:lpstr>
      <vt:lpstr>○推計１</vt:lpstr>
      <vt:lpstr>○推計２</vt:lpstr>
      <vt:lpstr>○推計３</vt:lpstr>
      <vt:lpstr>○推計４（集計）</vt:lpstr>
      <vt:lpstr>○参考１(R元)</vt:lpstr>
      <vt:lpstr>○参考１(R２)</vt:lpstr>
      <vt:lpstr>○参考１(R３)</vt:lpstr>
      <vt:lpstr>○参考１(R４)</vt:lpstr>
      <vt:lpstr>○参考１(R５)</vt:lpstr>
      <vt:lpstr>○参考１(集計)</vt:lpstr>
      <vt:lpstr>○参考２</vt:lpstr>
      <vt:lpstr>○参考３</vt:lpstr>
      <vt:lpstr>○参考４</vt:lpstr>
      <vt:lpstr>'○参考１(R２)'!Print_Area</vt:lpstr>
      <vt:lpstr>'○参考１(R３)'!Print_Area</vt:lpstr>
      <vt:lpstr>'○参考１(R４)'!Print_Area</vt:lpstr>
      <vt:lpstr>'○参考１(R５)'!Print_Area</vt:lpstr>
      <vt:lpstr>'○参考１(R元)'!Print_Area</vt:lpstr>
      <vt:lpstr>'○参考１(集計)'!Print_Area</vt:lpstr>
      <vt:lpstr>○参考２!Print_Area</vt:lpstr>
      <vt:lpstr>○参考３!Print_Area</vt:lpstr>
      <vt:lpstr>○資料１!Print_Area</vt:lpstr>
      <vt:lpstr>○資料２!Print_Area</vt:lpstr>
      <vt:lpstr>○資料３!Print_Area</vt:lpstr>
      <vt:lpstr>○資料４!Print_Area</vt:lpstr>
      <vt:lpstr>○資料５!Print_Area</vt:lpstr>
      <vt:lpstr>○推計１!Print_Area</vt:lpstr>
      <vt:lpstr>○推計２!Print_Area</vt:lpstr>
      <vt:lpstr>○推計３!Print_Area</vt:lpstr>
      <vt:lpstr>○調査表１!Print_Area</vt:lpstr>
      <vt:lpstr>○調査表２!Print_Area</vt:lpstr>
      <vt:lpstr>○調査表３!Print_Area</vt:lpstr>
      <vt:lpstr>○調査表４!Print_Area</vt:lpstr>
      <vt:lpstr>○調査表５!Print_Area</vt:lpstr>
      <vt:lpstr>○表紙!Print_Area</vt:lpstr>
      <vt:lpstr>'○参考１(R２)'!Print_Titles</vt:lpstr>
      <vt:lpstr>'○参考１(R３)'!Print_Titles</vt:lpstr>
      <vt:lpstr>'○参考１(R４)'!Print_Titles</vt:lpstr>
      <vt:lpstr>'○参考１(R５)'!Print_Titles</vt:lpstr>
      <vt:lpstr>'○参考１(R元)'!Print_Titles</vt:lpstr>
      <vt:lpstr>'○参考１(集計)'!Print_Titles</vt:lpstr>
    </vt:vector>
  </TitlesOfParts>
  <Company>武井</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武井　康典</dc:creator>
  <cp:lastModifiedBy>会計管理者</cp:lastModifiedBy>
  <cp:lastPrinted>2020-03-16T05:31:00Z</cp:lastPrinted>
  <dcterms:created xsi:type="dcterms:W3CDTF">2006-04-22T12:59:30Z</dcterms:created>
  <dcterms:modified xsi:type="dcterms:W3CDTF">2020-03-17T06:54:42Z</dcterms:modified>
</cp:coreProperties>
</file>